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CDP\zadávací dokumentace\"/>
    </mc:Choice>
  </mc:AlternateContent>
  <bookViews>
    <workbookView xWindow="0" yWindow="0" windowWidth="28800" windowHeight="11835" firstSheet="1" activeTab="1"/>
  </bookViews>
  <sheets>
    <sheet name="Rekapitulace zakázky" sheetId="1" state="hidden" r:id="rId1"/>
    <sheet name="CDP_Praha - Pravidelný se..." sheetId="2" r:id="rId2"/>
  </sheets>
  <definedNames>
    <definedName name="_xlnm._FilterDatabase" localSheetId="1" hidden="1">'CDP_Praha - Pravidelný se...'!$C$119:$K$293</definedName>
    <definedName name="_xlnm.Print_Titles" localSheetId="1">'CDP_Praha - Pravidelný se...'!$119:$119</definedName>
    <definedName name="_xlnm.Print_Titles" localSheetId="0">'Rekapitulace zakázky'!$92:$92</definedName>
    <definedName name="_xlnm.Print_Area" localSheetId="1">'CDP_Praha - Pravidelný se...'!$C$4:$J$76,'CDP_Praha - Pravidelný se...'!$C$82:$J$103,'CDP_Praha - Pravidelný se...'!$C$109:$J$293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93" i="2"/>
  <c r="BH293" i="2"/>
  <c r="BG293" i="2"/>
  <c r="BF293" i="2"/>
  <c r="T293" i="2"/>
  <c r="T292" i="2"/>
  <c r="R293" i="2"/>
  <c r="R292" i="2" s="1"/>
  <c r="P293" i="2"/>
  <c r="P292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T254" i="2"/>
  <c r="R255" i="2"/>
  <c r="R254" i="2" s="1"/>
  <c r="P255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J117" i="2"/>
  <c r="F116" i="2"/>
  <c r="F114" i="2"/>
  <c r="E112" i="2"/>
  <c r="J90" i="2"/>
  <c r="F89" i="2"/>
  <c r="F87" i="2"/>
  <c r="E85" i="2"/>
  <c r="J19" i="2"/>
  <c r="E19" i="2"/>
  <c r="J116" i="2" s="1"/>
  <c r="J18" i="2"/>
  <c r="J16" i="2"/>
  <c r="E16" i="2"/>
  <c r="F90" i="2" s="1"/>
  <c r="J15" i="2"/>
  <c r="J114" i="2"/>
  <c r="L90" i="1"/>
  <c r="AM90" i="1"/>
  <c r="AM89" i="1"/>
  <c r="L89" i="1"/>
  <c r="AM87" i="1"/>
  <c r="L87" i="1"/>
  <c r="L85" i="1"/>
  <c r="L84" i="1"/>
  <c r="J285" i="2"/>
  <c r="J277" i="2"/>
  <c r="BK271" i="2"/>
  <c r="BK264" i="2"/>
  <c r="BK259" i="2"/>
  <c r="BK234" i="2"/>
  <c r="BK231" i="2"/>
  <c r="BK205" i="2"/>
  <c r="J194" i="2"/>
  <c r="BK188" i="2"/>
  <c r="J175" i="2"/>
  <c r="BK146" i="2"/>
  <c r="BK280" i="2"/>
  <c r="J263" i="2"/>
  <c r="J255" i="2"/>
  <c r="BK238" i="2"/>
  <c r="BK219" i="2"/>
  <c r="BK207" i="2"/>
  <c r="BK193" i="2"/>
  <c r="J186" i="2"/>
  <c r="J164" i="2"/>
  <c r="J131" i="2"/>
  <c r="BK274" i="2"/>
  <c r="J268" i="2"/>
  <c r="BK260" i="2"/>
  <c r="BK236" i="2"/>
  <c r="J230" i="2"/>
  <c r="BK217" i="2"/>
  <c r="J198" i="2"/>
  <c r="J191" i="2"/>
  <c r="BK182" i="2"/>
  <c r="BK168" i="2"/>
  <c r="J140" i="2"/>
  <c r="BK266" i="2"/>
  <c r="BK262" i="2"/>
  <c r="J245" i="2"/>
  <c r="J228" i="2"/>
  <c r="J213" i="2"/>
  <c r="BK190" i="2"/>
  <c r="BK183" i="2"/>
  <c r="J177" i="2"/>
  <c r="J155" i="2"/>
  <c r="J134" i="2"/>
  <c r="BK293" i="2"/>
  <c r="BK279" i="2"/>
  <c r="J275" i="2"/>
  <c r="BK267" i="2"/>
  <c r="J260" i="2"/>
  <c r="J236" i="2"/>
  <c r="J229" i="2"/>
  <c r="BK213" i="2"/>
  <c r="BK198" i="2"/>
  <c r="J196" i="2"/>
  <c r="J189" i="2"/>
  <c r="BK181" i="2"/>
  <c r="BK177" i="2"/>
  <c r="J149" i="2"/>
  <c r="J122" i="2"/>
  <c r="BK288" i="2"/>
  <c r="J276" i="2"/>
  <c r="J272" i="2"/>
  <c r="J267" i="2"/>
  <c r="BK248" i="2"/>
  <c r="BK237" i="2"/>
  <c r="BK228" i="2"/>
  <c r="J217" i="2"/>
  <c r="J205" i="2"/>
  <c r="J197" i="2"/>
  <c r="J187" i="2"/>
  <c r="BK176" i="2"/>
  <c r="BK152" i="2"/>
  <c r="BK137" i="2"/>
  <c r="BK128" i="2"/>
  <c r="J279" i="2"/>
  <c r="BK270" i="2"/>
  <c r="J266" i="2"/>
  <c r="J251" i="2"/>
  <c r="J237" i="2"/>
  <c r="J232" i="2"/>
  <c r="BK221" i="2"/>
  <c r="BK199" i="2"/>
  <c r="BK194" i="2"/>
  <c r="J184" i="2"/>
  <c r="J181" i="2"/>
  <c r="BK164" i="2"/>
  <c r="J128" i="2"/>
  <c r="J264" i="2"/>
  <c r="BK251" i="2"/>
  <c r="J240" i="2"/>
  <c r="J227" i="2"/>
  <c r="BK215" i="2"/>
  <c r="J207" i="2"/>
  <c r="J188" i="2"/>
  <c r="BK180" i="2"/>
  <c r="BK175" i="2"/>
  <c r="BK149" i="2"/>
  <c r="J125" i="2"/>
  <c r="BK291" i="2"/>
  <c r="J280" i="2"/>
  <c r="J274" i="2"/>
  <c r="BK268" i="2"/>
  <c r="BK261" i="2"/>
  <c r="J238" i="2"/>
  <c r="BK232" i="2"/>
  <c r="J221" i="2"/>
  <c r="J201" i="2"/>
  <c r="J192" i="2"/>
  <c r="BK185" i="2"/>
  <c r="J180" i="2"/>
  <c r="BK155" i="2"/>
  <c r="J137" i="2"/>
  <c r="J291" i="2"/>
  <c r="J278" i="2"/>
  <c r="BK273" i="2"/>
  <c r="J269" i="2"/>
  <c r="J262" i="2"/>
  <c r="BK245" i="2"/>
  <c r="BK230" i="2"/>
  <c r="BK227" i="2"/>
  <c r="BK211" i="2"/>
  <c r="BK201" i="2"/>
  <c r="BK192" i="2"/>
  <c r="BK184" i="2"/>
  <c r="J168" i="2"/>
  <c r="BK143" i="2"/>
  <c r="BK134" i="2"/>
  <c r="J288" i="2"/>
  <c r="BK278" i="2"/>
  <c r="BK272" i="2"/>
  <c r="BK255" i="2"/>
  <c r="BK240" i="2"/>
  <c r="J234" i="2"/>
  <c r="BK229" i="2"/>
  <c r="J215" i="2"/>
  <c r="BK196" i="2"/>
  <c r="J193" i="2"/>
  <c r="J183" i="2"/>
  <c r="BK171" i="2"/>
  <c r="J152" i="2"/>
  <c r="J270" i="2"/>
  <c r="J265" i="2"/>
  <c r="J248" i="2"/>
  <c r="BK235" i="2"/>
  <c r="J219" i="2"/>
  <c r="J209" i="2"/>
  <c r="BK191" i="2"/>
  <c r="J185" i="2"/>
  <c r="BK178" i="2"/>
  <c r="BK161" i="2"/>
  <c r="BK131" i="2"/>
  <c r="BK282" i="2"/>
  <c r="BK276" i="2"/>
  <c r="J273" i="2"/>
  <c r="BK265" i="2"/>
  <c r="BK239" i="2"/>
  <c r="BK233" i="2"/>
  <c r="BK225" i="2"/>
  <c r="BK203" i="2"/>
  <c r="BK197" i="2"/>
  <c r="J190" i="2"/>
  <c r="J182" i="2"/>
  <c r="J178" i="2"/>
  <c r="J161" i="2"/>
  <c r="J143" i="2"/>
  <c r="J293" i="2"/>
  <c r="J282" i="2"/>
  <c r="BK275" i="2"/>
  <c r="J271" i="2"/>
  <c r="J261" i="2"/>
  <c r="J239" i="2"/>
  <c r="J233" i="2"/>
  <c r="J223" i="2"/>
  <c r="BK209" i="2"/>
  <c r="J199" i="2"/>
  <c r="BK189" i="2"/>
  <c r="J179" i="2"/>
  <c r="BK158" i="2"/>
  <c r="BK140" i="2"/>
  <c r="BK125" i="2"/>
  <c r="BK285" i="2"/>
  <c r="BK277" i="2"/>
  <c r="BK269" i="2"/>
  <c r="BK263" i="2"/>
  <c r="J242" i="2"/>
  <c r="J235" i="2"/>
  <c r="J225" i="2"/>
  <c r="J203" i="2"/>
  <c r="BK195" i="2"/>
  <c r="BK186" i="2"/>
  <c r="J176" i="2"/>
  <c r="J158" i="2"/>
  <c r="BK122" i="2"/>
  <c r="J259" i="2"/>
  <c r="BK242" i="2"/>
  <c r="J231" i="2"/>
  <c r="BK223" i="2"/>
  <c r="J211" i="2"/>
  <c r="J195" i="2"/>
  <c r="BK187" i="2"/>
  <c r="BK179" i="2"/>
  <c r="J171" i="2"/>
  <c r="J146" i="2"/>
  <c r="AS94" i="1"/>
  <c r="BK121" i="2" l="1"/>
  <c r="J121" i="2"/>
  <c r="J95" i="2"/>
  <c r="T121" i="2"/>
  <c r="P167" i="2"/>
  <c r="T167" i="2"/>
  <c r="P174" i="2"/>
  <c r="BK241" i="2"/>
  <c r="J241" i="2" s="1"/>
  <c r="J98" i="2" s="1"/>
  <c r="R241" i="2"/>
  <c r="R258" i="2"/>
  <c r="P281" i="2"/>
  <c r="R121" i="2"/>
  <c r="BK167" i="2"/>
  <c r="J167" i="2"/>
  <c r="J96" i="2" s="1"/>
  <c r="R167" i="2"/>
  <c r="T174" i="2"/>
  <c r="T241" i="2"/>
  <c r="P258" i="2"/>
  <c r="BK281" i="2"/>
  <c r="J281" i="2"/>
  <c r="J101" i="2"/>
  <c r="R281" i="2"/>
  <c r="P121" i="2"/>
  <c r="BK174" i="2"/>
  <c r="J174" i="2" s="1"/>
  <c r="J97" i="2" s="1"/>
  <c r="R174" i="2"/>
  <c r="P241" i="2"/>
  <c r="BK258" i="2"/>
  <c r="J258" i="2" s="1"/>
  <c r="J100" i="2" s="1"/>
  <c r="T258" i="2"/>
  <c r="T281" i="2"/>
  <c r="BK254" i="2"/>
  <c r="J254" i="2"/>
  <c r="J99" i="2"/>
  <c r="BK292" i="2"/>
  <c r="J292" i="2" s="1"/>
  <c r="J102" i="2" s="1"/>
  <c r="J89" i="2"/>
  <c r="F117" i="2"/>
  <c r="BE122" i="2"/>
  <c r="BE125" i="2"/>
  <c r="BE140" i="2"/>
  <c r="BE164" i="2"/>
  <c r="BE181" i="2"/>
  <c r="BE192" i="2"/>
  <c r="BE193" i="2"/>
  <c r="BE194" i="2"/>
  <c r="BE196" i="2"/>
  <c r="BE199" i="2"/>
  <c r="BE201" i="2"/>
  <c r="BE203" i="2"/>
  <c r="BE207" i="2"/>
  <c r="BE217" i="2"/>
  <c r="BE219" i="2"/>
  <c r="BE221" i="2"/>
  <c r="BE228" i="2"/>
  <c r="BE229" i="2"/>
  <c r="BE232" i="2"/>
  <c r="BE234" i="2"/>
  <c r="BE236" i="2"/>
  <c r="BE237" i="2"/>
  <c r="BE239" i="2"/>
  <c r="BE260" i="2"/>
  <c r="BE263" i="2"/>
  <c r="BE268" i="2"/>
  <c r="BE269" i="2"/>
  <c r="J87" i="2"/>
  <c r="BE128" i="2"/>
  <c r="BE155" i="2"/>
  <c r="BE176" i="2"/>
  <c r="BE177" i="2"/>
  <c r="BE179" i="2"/>
  <c r="BE184" i="2"/>
  <c r="BE185" i="2"/>
  <c r="BE187" i="2"/>
  <c r="BE188" i="2"/>
  <c r="BE189" i="2"/>
  <c r="BE197" i="2"/>
  <c r="BE209" i="2"/>
  <c r="BE211" i="2"/>
  <c r="BE225" i="2"/>
  <c r="BE230" i="2"/>
  <c r="BE238" i="2"/>
  <c r="BE248" i="2"/>
  <c r="BE251" i="2"/>
  <c r="BE261" i="2"/>
  <c r="BE267" i="2"/>
  <c r="BE270" i="2"/>
  <c r="BE273" i="2"/>
  <c r="BE277" i="2"/>
  <c r="BE280" i="2"/>
  <c r="BE291" i="2"/>
  <c r="BE293" i="2"/>
  <c r="BE143" i="2"/>
  <c r="BE146" i="2"/>
  <c r="BE149" i="2"/>
  <c r="BE152" i="2"/>
  <c r="BE168" i="2"/>
  <c r="BE171" i="2"/>
  <c r="BE175" i="2"/>
  <c r="BE180" i="2"/>
  <c r="BE182" i="2"/>
  <c r="BE183" i="2"/>
  <c r="BE195" i="2"/>
  <c r="BE198" i="2"/>
  <c r="BE213" i="2"/>
  <c r="BE215" i="2"/>
  <c r="BE223" i="2"/>
  <c r="BE231" i="2"/>
  <c r="BE233" i="2"/>
  <c r="BE245" i="2"/>
  <c r="BE264" i="2"/>
  <c r="BE265" i="2"/>
  <c r="BE266" i="2"/>
  <c r="BE271" i="2"/>
  <c r="BE274" i="2"/>
  <c r="BE275" i="2"/>
  <c r="BE276" i="2"/>
  <c r="BE279" i="2"/>
  <c r="BE285" i="2"/>
  <c r="BE131" i="2"/>
  <c r="BE134" i="2"/>
  <c r="BE137" i="2"/>
  <c r="BE158" i="2"/>
  <c r="BE161" i="2"/>
  <c r="BE178" i="2"/>
  <c r="BE186" i="2"/>
  <c r="BE190" i="2"/>
  <c r="BE191" i="2"/>
  <c r="BE205" i="2"/>
  <c r="BE227" i="2"/>
  <c r="BE235" i="2"/>
  <c r="BE240" i="2"/>
  <c r="BE242" i="2"/>
  <c r="BE255" i="2"/>
  <c r="BE259" i="2"/>
  <c r="BE262" i="2"/>
  <c r="BE272" i="2"/>
  <c r="BE278" i="2"/>
  <c r="BE282" i="2"/>
  <c r="BE288" i="2"/>
  <c r="F35" i="2"/>
  <c r="BD95" i="1" s="1"/>
  <c r="BD94" i="1" s="1"/>
  <c r="W33" i="1" s="1"/>
  <c r="F33" i="2"/>
  <c r="BB95" i="1" s="1"/>
  <c r="BB94" i="1" s="1"/>
  <c r="W31" i="1" s="1"/>
  <c r="J32" i="2"/>
  <c r="AW95" i="1" s="1"/>
  <c r="F32" i="2"/>
  <c r="BA95" i="1" s="1"/>
  <c r="BA94" i="1" s="1"/>
  <c r="W30" i="1" s="1"/>
  <c r="F34" i="2"/>
  <c r="BC95" i="1" s="1"/>
  <c r="BC94" i="1" s="1"/>
  <c r="AY94" i="1" s="1"/>
  <c r="P120" i="2" l="1"/>
  <c r="AU95" i="1"/>
  <c r="R120" i="2"/>
  <c r="T120" i="2"/>
  <c r="BK120" i="2"/>
  <c r="J120" i="2"/>
  <c r="J94" i="2"/>
  <c r="AU94" i="1"/>
  <c r="AW94" i="1"/>
  <c r="AK30" i="1"/>
  <c r="J31" i="2"/>
  <c r="AV95" i="1" s="1"/>
  <c r="AT95" i="1" s="1"/>
  <c r="W32" i="1"/>
  <c r="AX94" i="1"/>
  <c r="F31" i="2"/>
  <c r="AZ95" i="1" s="1"/>
  <c r="AZ94" i="1" s="1"/>
  <c r="AV94" i="1" s="1"/>
  <c r="AK29" i="1" s="1"/>
  <c r="J28" i="2" l="1"/>
  <c r="AG95" i="1" s="1"/>
  <c r="AG94" i="1" s="1"/>
  <c r="AK26" i="1" s="1"/>
  <c r="AK35" i="1" s="1"/>
  <c r="W29" i="1"/>
  <c r="AT94" i="1"/>
  <c r="J37" i="2" l="1"/>
  <c r="AN94" i="1"/>
  <c r="AN95" i="1"/>
</calcChain>
</file>

<file path=xl/sharedStrings.xml><?xml version="1.0" encoding="utf-8"?>
<sst xmlns="http://schemas.openxmlformats.org/spreadsheetml/2006/main" count="2167" uniqueCount="506">
  <si>
    <t>Export Komplet</t>
  </si>
  <si>
    <t/>
  </si>
  <si>
    <t>2.0</t>
  </si>
  <si>
    <t>ZAMOK</t>
  </si>
  <si>
    <t>False</t>
  </si>
  <si>
    <t>{a55ee7f5-c025-4db4-ab90-ff6e30d8dd75}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</si>
  <si>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</si>
  <si>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</si>
  <si>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</si>
  <si>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</si>
  <si>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</si>
  <si>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</si>
  <si>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</si>
  <si>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</si>
  <si>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CDP_Praha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</si>
  <si>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</si>
  <si>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</si>
  <si>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Pravidelný servis, revize a údržba vzduchotechniky a zdravotně technických instalací objektu CDP Praha 2021-2</t>
  </si>
  <si>
    <t>KSO:</t>
  </si>
  <si>
    <t>CC-CZ:</t>
  </si>
  <si>
    <t>Místo:</t>
  </si>
  <si>
    <t>CDP Praha</t>
  </si>
  <si>
    <t>Datum:</t>
  </si>
  <si>
    <t>26. 7. 2021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</si>
  <si>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</si>
  <si>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</si>
  <si>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</si>
  <si>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</si>
  <si>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</si>
  <si>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</si>
  <si>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</si>
  <si>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</si>
  <si>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</si>
  <si>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</si>
  <si>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</si>
  <si>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</si>
  <si>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</si>
  <si>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</si>
  <si>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</si>
  <si>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</si>
  <si>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</si>
  <si>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</si>
  <si>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</si>
  <si>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</si>
  <si>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</si>
  <si>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</si>
  <si>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</si>
  <si>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</si>
  <si>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</si>
  <si>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</si>
  <si>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</si>
  <si>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</si>
  <si>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</si>
  <si>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</si>
  <si>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</si>
  <si>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</si>
  <si>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</si>
  <si>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</si>
  <si>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</si>
  <si>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</si>
  <si>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</si>
  <si>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</si>
  <si>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</si>
  <si>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</si>
  <si>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</si>
  <si>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</si>
  <si>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</si>
  <si>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</si>
  <si>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</si>
  <si>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</si>
  <si>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</si>
  <si>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</si>
  <si>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</si>
  <si>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</si>
  <si>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</si>
  <si>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</si>
  <si>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</si>
  <si>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</si>
  <si>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</si>
  <si>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</si>
  <si>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</si>
  <si>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</si>
  <si>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</si>
  <si>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</si>
  <si>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</si>
  <si>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</si>
  <si>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</si>
  <si>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</si>
  <si>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</si>
  <si>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VZT1 - Pravidelný servis VZT</t>
  </si>
  <si>
    <t>VZT2 - Pravidelná revize VZT</t>
  </si>
  <si>
    <t>VZT3 - Materiál VZT</t>
  </si>
  <si>
    <t>ZTI1 - Pravidelný servis ZTI</t>
  </si>
  <si>
    <t>ZTI2 - Pravidelná revize ZTI</t>
  </si>
  <si>
    <t>ZTI3 - Materiál ZTI</t>
  </si>
  <si>
    <t>02 - Výjezdy a práce mimořádné (mimo pravidelný servis)</t>
  </si>
  <si>
    <t>03 - Odvoz a likvidace odpadu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</si>
  <si>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</si>
  <si>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</si>
  <si>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</si>
  <si>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</si>
  <si>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</si>
  <si>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</si>
  <si>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</si>
  <si>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</si>
  <si>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</si>
  <si>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</si>
  <si>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</si>
  <si>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</si>
  <si>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VZT1</t>
  </si>
  <si>
    <t>Pravidelný servis VZT</t>
  </si>
  <si>
    <t>ROZPOCET</t>
  </si>
  <si>
    <t>K</t>
  </si>
  <si>
    <t>VZT jednotka AeroMaster</t>
  </si>
  <si>
    <t>kus</t>
  </si>
  <si>
    <t>4</t>
  </si>
  <si>
    <t>-1530149413</t>
  </si>
  <si>
    <t>P</t>
  </si>
  <si>
    <t>Poznámka k položce:_x000D_
Jedná se o paušální poplatek za pravidelnou preventivní údržbu a servis dle periodicity a výpisu konkrétních prací dle přílohy. Jedná se o kompletní cenu včetně dopravy._x000D_
_x000D_
Cena nezahrnuje spotřební materiál a náhradní díly.</t>
  </si>
  <si>
    <t>VV</t>
  </si>
  <si>
    <t>7*2*4"2xročně po dobu 4 let"</t>
  </si>
  <si>
    <t>VZT2</t>
  </si>
  <si>
    <t>Elektrický parní zvlhčovač DEVATEC ElektroVap ELMC</t>
  </si>
  <si>
    <t>179534709</t>
  </si>
  <si>
    <t>4*4*4"4xročně po dobu 4 let"</t>
  </si>
  <si>
    <t>3</t>
  </si>
  <si>
    <t>VZT3</t>
  </si>
  <si>
    <t>Vnitřní nástěnná a podstropní klimatizační jednotka Samsung</t>
  </si>
  <si>
    <t>-919732291</t>
  </si>
  <si>
    <t xml:space="preserve">Poznámka k položce:_x000D_
Jedná se o paušální poplatek za pravidelnou preventivní údržbu a servis dle periodicity a výpisu konkrétních prací dle přílohy. Jedná se o kompletní cenu včetně dopravy._x000D_
_x000D_
Cena nezahrnuje spotřební materiál a náhradní díly._x000D_
</t>
  </si>
  <si>
    <t>19*2*4"2xročně po dobu 4 let"</t>
  </si>
  <si>
    <t>VZT4</t>
  </si>
  <si>
    <t>Venkovní kondenzační jednotka Samsung</t>
  </si>
  <si>
    <t>-820487246</t>
  </si>
  <si>
    <t>5</t>
  </si>
  <si>
    <t>VZT5</t>
  </si>
  <si>
    <t>Skříňová jednotka Multi-DENCO</t>
  </si>
  <si>
    <t>329470335</t>
  </si>
  <si>
    <t>30*2*4"2xročně po dobu 4 let"</t>
  </si>
  <si>
    <t>6</t>
  </si>
  <si>
    <t>VZT6</t>
  </si>
  <si>
    <t>Skříňová jednotka Row-DENCO</t>
  </si>
  <si>
    <t>1676322850</t>
  </si>
  <si>
    <t>8*2*4"2xročně po dobu 4 let"</t>
  </si>
  <si>
    <t>7</t>
  </si>
  <si>
    <t>VZT7</t>
  </si>
  <si>
    <t>Fan coil Daikin - podstropní, kazetový</t>
  </si>
  <si>
    <t>1674775347</t>
  </si>
  <si>
    <t>153*2*4"2xročně po dobu 4 let"</t>
  </si>
  <si>
    <t>8</t>
  </si>
  <si>
    <t>VZT8</t>
  </si>
  <si>
    <t>Vzduchová clona VIENTO</t>
  </si>
  <si>
    <t>-889723010</t>
  </si>
  <si>
    <t>1*1*4"1xročně po dobu 4 let"</t>
  </si>
  <si>
    <t>9</t>
  </si>
  <si>
    <t>VZT9</t>
  </si>
  <si>
    <t>Odsavač par OP</t>
  </si>
  <si>
    <t>1957475865</t>
  </si>
  <si>
    <t>2*2*4"2xročně po dobu 4 let"</t>
  </si>
  <si>
    <t>10</t>
  </si>
  <si>
    <t>VZT10</t>
  </si>
  <si>
    <t>Ventilátor Woods, TD, ILT</t>
  </si>
  <si>
    <t>986820144</t>
  </si>
  <si>
    <t>6*1*4"1xročně po dobu 4 let"</t>
  </si>
  <si>
    <t>11</t>
  </si>
  <si>
    <t>VZT11</t>
  </si>
  <si>
    <t>Elektrický ohřívač MBE, IBE</t>
  </si>
  <si>
    <t>-737740517</t>
  </si>
  <si>
    <t>2*1*4"1xročně po dobu 4 let"</t>
  </si>
  <si>
    <t>12</t>
  </si>
  <si>
    <t>VZT12</t>
  </si>
  <si>
    <t>Filtrační kazeta IFL</t>
  </si>
  <si>
    <t>-1922973787</t>
  </si>
  <si>
    <t>1*2*4"2xročně po dobu 4 let"</t>
  </si>
  <si>
    <t>13</t>
  </si>
  <si>
    <t>VZT13</t>
  </si>
  <si>
    <t>Regulátor průtoku VFL</t>
  </si>
  <si>
    <t>650287768</t>
  </si>
  <si>
    <t>73*1*4"1xročně po dobu 4 let"</t>
  </si>
  <si>
    <t>14</t>
  </si>
  <si>
    <t>VZT13.1</t>
  </si>
  <si>
    <t>Fan-coil Flag Group - místnost 3.25 (sál 3b) - vnitřní i venkovní jednotka</t>
  </si>
  <si>
    <t>1888649917</t>
  </si>
  <si>
    <t>10*2*4"2xročně po dobu 4 let"</t>
  </si>
  <si>
    <t>VZT13.2</t>
  </si>
  <si>
    <t>Fan-coil GEA - místnost 3.25 (sál 3b) - vnitřní i venkovní jednotka</t>
  </si>
  <si>
    <t>715321678</t>
  </si>
  <si>
    <t>Pravidelná revize VZT</t>
  </si>
  <si>
    <t>16</t>
  </si>
  <si>
    <t>VZT14</t>
  </si>
  <si>
    <t>Kontrola provozuschopnosti požárních klapek dle vyhl. č. 261/2001 Sb. - Požární klapka PKTM III, PKTM-90</t>
  </si>
  <si>
    <t>-1809356417</t>
  </si>
  <si>
    <t>110*2*4"2xročně po dobu 4 let"</t>
  </si>
  <si>
    <t>17</t>
  </si>
  <si>
    <t>VZT15</t>
  </si>
  <si>
    <t>Kontrola provozuschopnosti požárních ucpávek dle vyhl. č. 261/2001 Sb. - Požární stěnový uzávěr PSUM-90</t>
  </si>
  <si>
    <t>2010281082</t>
  </si>
  <si>
    <t>45*2*4"2xročně po dobu 4 let"</t>
  </si>
  <si>
    <t>Materiál VZT</t>
  </si>
  <si>
    <t>18</t>
  </si>
  <si>
    <t>M</t>
  </si>
  <si>
    <t>klínový řemen VZT jednotky AeroMaster</t>
  </si>
  <si>
    <t>-27503989</t>
  </si>
  <si>
    <t>19</t>
  </si>
  <si>
    <t>mazací náplň pro ložiska aj. -  VZT jednotka AeroMaster</t>
  </si>
  <si>
    <t>g</t>
  </si>
  <si>
    <t>-2081905890</t>
  </si>
  <si>
    <t>20</t>
  </si>
  <si>
    <t>ložisko -  VZT jednotka AeroMaster</t>
  </si>
  <si>
    <t>89284243</t>
  </si>
  <si>
    <t>těsnění dveří -  VZT jednotka AeroMaster</t>
  </si>
  <si>
    <t>m</t>
  </si>
  <si>
    <t>-1213004087</t>
  </si>
  <si>
    <t>22</t>
  </si>
  <si>
    <t>servopohon -  VZT jednotka AeroMaster</t>
  </si>
  <si>
    <t>soubor</t>
  </si>
  <si>
    <t>-425384711</t>
  </si>
  <si>
    <t>23</t>
  </si>
  <si>
    <t>silentblok -  VZT jednotka AeroMaster</t>
  </si>
  <si>
    <t>360060341</t>
  </si>
  <si>
    <t>24</t>
  </si>
  <si>
    <t>parní válec - zvlhčovač DEVATEC ElektroVap ELMC</t>
  </si>
  <si>
    <t>-1563702321</t>
  </si>
  <si>
    <t>25</t>
  </si>
  <si>
    <t>elektrodová deska - zvlhčovač DEVATEC ElektroVap ELMC</t>
  </si>
  <si>
    <t>-1450429911</t>
  </si>
  <si>
    <t>26</t>
  </si>
  <si>
    <t>hadice zvlhčovač DEVATEC ElektroVap ELMC</t>
  </si>
  <si>
    <t>-630065544</t>
  </si>
  <si>
    <t>27</t>
  </si>
  <si>
    <t>těsnění pro zvlhčovač DEVATEC ElektroVap ELMC</t>
  </si>
  <si>
    <t>1699988607</t>
  </si>
  <si>
    <t>28</t>
  </si>
  <si>
    <t>vypouštěcí/napouštěcí ventil pro zvlhčovač DEVATEC ElektroVap ELMC</t>
  </si>
  <si>
    <t>-1462647710</t>
  </si>
  <si>
    <t>29</t>
  </si>
  <si>
    <t>čerpadlo kondenzátu pro klimatizační jednotky Samsung</t>
  </si>
  <si>
    <t>1453250071</t>
  </si>
  <si>
    <t>30</t>
  </si>
  <si>
    <t>chladivo R 410a</t>
  </si>
  <si>
    <t>-149272673</t>
  </si>
  <si>
    <t>31</t>
  </si>
  <si>
    <t>15.1</t>
  </si>
  <si>
    <t>chladivo R 404a</t>
  </si>
  <si>
    <t>1397603623</t>
  </si>
  <si>
    <t>32</t>
  </si>
  <si>
    <t>15.2</t>
  </si>
  <si>
    <t>chladivo R 134a</t>
  </si>
  <si>
    <t>-1741870011</t>
  </si>
  <si>
    <t>33</t>
  </si>
  <si>
    <t>15.3</t>
  </si>
  <si>
    <t>chladivo R 23a</t>
  </si>
  <si>
    <t>88835035</t>
  </si>
  <si>
    <t>34</t>
  </si>
  <si>
    <t>15.4</t>
  </si>
  <si>
    <t>chladivo R 32</t>
  </si>
  <si>
    <t>-1224725976</t>
  </si>
  <si>
    <t>35</t>
  </si>
  <si>
    <t>15.5</t>
  </si>
  <si>
    <t>chladivo R 407c</t>
  </si>
  <si>
    <t>-1893429967</t>
  </si>
  <si>
    <t>36</t>
  </si>
  <si>
    <t>15.6</t>
  </si>
  <si>
    <t>chladivo R 125</t>
  </si>
  <si>
    <t>383671997</t>
  </si>
  <si>
    <t>37</t>
  </si>
  <si>
    <t>15.7</t>
  </si>
  <si>
    <t>chladivo R 152a</t>
  </si>
  <si>
    <t>1038690251</t>
  </si>
  <si>
    <t>38</t>
  </si>
  <si>
    <t>15.8</t>
  </si>
  <si>
    <t>chladivo R 143a</t>
  </si>
  <si>
    <t>-1750802851</t>
  </si>
  <si>
    <t>39</t>
  </si>
  <si>
    <t>15.9</t>
  </si>
  <si>
    <t>chladivo R 417a</t>
  </si>
  <si>
    <t>-590285860</t>
  </si>
  <si>
    <t>40</t>
  </si>
  <si>
    <t>15.10</t>
  </si>
  <si>
    <t>chladivo R 507</t>
  </si>
  <si>
    <t>-1583978000</t>
  </si>
  <si>
    <t>41</t>
  </si>
  <si>
    <t>16.1</t>
  </si>
  <si>
    <t>olej pro venkovní kondenzační jednotky Samsung</t>
  </si>
  <si>
    <t>l</t>
  </si>
  <si>
    <t>2002677631</t>
  </si>
  <si>
    <t>42</t>
  </si>
  <si>
    <t>kapsový filtr 592x287x550/7 F7MČ7</t>
  </si>
  <si>
    <t>779458558</t>
  </si>
  <si>
    <t>4*2*4</t>
  </si>
  <si>
    <t>43</t>
  </si>
  <si>
    <t>kapsový filtr 592x592x550/7 F7MČ7</t>
  </si>
  <si>
    <t>-1984443913</t>
  </si>
  <si>
    <t>44</t>
  </si>
  <si>
    <t>kapsový filtr 592x897x305/6 G4</t>
  </si>
  <si>
    <t>-158407196</t>
  </si>
  <si>
    <t>7*2*4</t>
  </si>
  <si>
    <t>45</t>
  </si>
  <si>
    <t>kapsový filtr 420x805x600/5 F7 MČ7 MA</t>
  </si>
  <si>
    <t>-1432074998</t>
  </si>
  <si>
    <t>6*2*4</t>
  </si>
  <si>
    <t>46</t>
  </si>
  <si>
    <t>kapsový filtr 420x805x350/4 G4</t>
  </si>
  <si>
    <t>1498824141</t>
  </si>
  <si>
    <t>47</t>
  </si>
  <si>
    <t>kapsový filtr 495x245x360/4 F5</t>
  </si>
  <si>
    <t>-48002242</t>
  </si>
  <si>
    <t>1*2*4</t>
  </si>
  <si>
    <t>48</t>
  </si>
  <si>
    <t>kapsový filtr 287x592x305/ G4</t>
  </si>
  <si>
    <t>1576536398</t>
  </si>
  <si>
    <t>3*2*4</t>
  </si>
  <si>
    <t>49</t>
  </si>
  <si>
    <t>kapsový filtr 592x287x550/7 F7</t>
  </si>
  <si>
    <t>-9320279</t>
  </si>
  <si>
    <t>50</t>
  </si>
  <si>
    <t>kapsový filtr 592x592x550/7 F7</t>
  </si>
  <si>
    <t>-411080461</t>
  </si>
  <si>
    <t>51</t>
  </si>
  <si>
    <t>kapsový filtr 340x645x350/3 G4</t>
  </si>
  <si>
    <t>132091368</t>
  </si>
  <si>
    <t>2*2*4</t>
  </si>
  <si>
    <t>52</t>
  </si>
  <si>
    <t>kapsový filtr 340x645x600/4 F7 MČ7 MA</t>
  </si>
  <si>
    <t>972988599</t>
  </si>
  <si>
    <t>53</t>
  </si>
  <si>
    <t>26.1</t>
  </si>
  <si>
    <t>rámečkový filtr, kartonový rám typ KS-W/50,G4 1136x442x50mm</t>
  </si>
  <si>
    <t>1858024273</t>
  </si>
  <si>
    <t>52*2</t>
  </si>
  <si>
    <t>54</t>
  </si>
  <si>
    <t>26.2</t>
  </si>
  <si>
    <t>rámečkový filtr, kartonový rám typ KS-W/50,G4 490x375x50mm</t>
  </si>
  <si>
    <t>-2135159125</t>
  </si>
  <si>
    <t>8*2</t>
  </si>
  <si>
    <t>55</t>
  </si>
  <si>
    <t>26.3</t>
  </si>
  <si>
    <t>filtr pro jednotky RowDenco</t>
  </si>
  <si>
    <t>m2</t>
  </si>
  <si>
    <t>1689378954</t>
  </si>
  <si>
    <t>64*2</t>
  </si>
  <si>
    <t>56</t>
  </si>
  <si>
    <t>ložisko pro skříňové jednotky Multi-DENCO, Row-DENCO</t>
  </si>
  <si>
    <t>948546071</t>
  </si>
  <si>
    <t>57</t>
  </si>
  <si>
    <t>stykač pro skříňové jednotky Multi-DENCO, Row-DENCO</t>
  </si>
  <si>
    <t>2101361410</t>
  </si>
  <si>
    <t>58</t>
  </si>
  <si>
    <t>olej pro skříňové jednotky Multi-DENCO, Row-DENCO</t>
  </si>
  <si>
    <t>484519897</t>
  </si>
  <si>
    <t>59</t>
  </si>
  <si>
    <t>směšovací klapka vzduchové clony VIENTO</t>
  </si>
  <si>
    <t>-974055595</t>
  </si>
  <si>
    <t>60</t>
  </si>
  <si>
    <t>filtr odsavače par OP</t>
  </si>
  <si>
    <t>409168442</t>
  </si>
  <si>
    <t>61</t>
  </si>
  <si>
    <t>žárovka pro odsavač par OP</t>
  </si>
  <si>
    <t>1802406467</t>
  </si>
  <si>
    <t>62</t>
  </si>
  <si>
    <t>termostat ohřívače MBE, IBE</t>
  </si>
  <si>
    <t>1151084210</t>
  </si>
  <si>
    <t>63</t>
  </si>
  <si>
    <t>potenciometr regulátoru VFL</t>
  </si>
  <si>
    <t>-1205038286</t>
  </si>
  <si>
    <t>64</t>
  </si>
  <si>
    <t>regulační klapka regulátoru VFL</t>
  </si>
  <si>
    <t>-1518696757</t>
  </si>
  <si>
    <t>65</t>
  </si>
  <si>
    <t>dioda regulátoru VFL</t>
  </si>
  <si>
    <t>1622630816</t>
  </si>
  <si>
    <t>66</t>
  </si>
  <si>
    <t>tepelná pojistka požární klapky nebo požárního uzávěru</t>
  </si>
  <si>
    <t>1317793921</t>
  </si>
  <si>
    <t>67</t>
  </si>
  <si>
    <t>list požární klapky nebo požárního uzávěru</t>
  </si>
  <si>
    <t>1806452008</t>
  </si>
  <si>
    <t>68</t>
  </si>
  <si>
    <t>spojovací a kotevní materiál</t>
  </si>
  <si>
    <t>kg</t>
  </si>
  <si>
    <t>-799540441</t>
  </si>
  <si>
    <t>69</t>
  </si>
  <si>
    <t>těsnící kroužky, ostatní drobný těsnící materiál</t>
  </si>
  <si>
    <t>-471736945</t>
  </si>
  <si>
    <t>ZTI1</t>
  </si>
  <si>
    <t>Pravidelný servis ZTI</t>
  </si>
  <si>
    <t>70</t>
  </si>
  <si>
    <t>Automatická tlaková stanice Wilo COR-4MVIE 204 vč. VR-Control</t>
  </si>
  <si>
    <t>717964060</t>
  </si>
  <si>
    <t>71</t>
  </si>
  <si>
    <t>ZTI2</t>
  </si>
  <si>
    <t>Čerpadlo Wilo Stratos-ECO-Z</t>
  </si>
  <si>
    <t>-759709902</t>
  </si>
  <si>
    <t>72</t>
  </si>
  <si>
    <t>ZTI3</t>
  </si>
  <si>
    <t>Kalové čerpadlo Wilo Drain TMR</t>
  </si>
  <si>
    <t>-508537763</t>
  </si>
  <si>
    <t>73</t>
  </si>
  <si>
    <t>ZTI4</t>
  </si>
  <si>
    <t>Rozvody ZTI, PLYN - filtry, kulové kohouty, ventily, šroubení aj.</t>
  </si>
  <si>
    <t>1928165608</t>
  </si>
  <si>
    <t>Pravidelná revize ZTI</t>
  </si>
  <si>
    <t>74</t>
  </si>
  <si>
    <t>ZTI6</t>
  </si>
  <si>
    <t>Kontrola plynového uzávěru BAP</t>
  </si>
  <si>
    <t>1864343155</t>
  </si>
  <si>
    <t>Materiál ZTI</t>
  </si>
  <si>
    <t>75</t>
  </si>
  <si>
    <t>kompresor tlakové stanice Wilo COR-4MVIE 204</t>
  </si>
  <si>
    <t>-1644980817</t>
  </si>
  <si>
    <t>76</t>
  </si>
  <si>
    <t>pojistka pro tlakovou stanici Wilo COR-4MVIE 204</t>
  </si>
  <si>
    <t>1409924701</t>
  </si>
  <si>
    <t>77</t>
  </si>
  <si>
    <t>čerpadlo pro tlakovou stanici Wilo COR-4MVIE 204</t>
  </si>
  <si>
    <t>109136734</t>
  </si>
  <si>
    <t>78</t>
  </si>
  <si>
    <t>motor pro tlakovou stanici Wilo COR-4MVIE 204</t>
  </si>
  <si>
    <t>-903324540</t>
  </si>
  <si>
    <t>79</t>
  </si>
  <si>
    <t>spínací automatika pro tlakovou stanici Wilo COR-4MVIE 204</t>
  </si>
  <si>
    <t>-1624919971</t>
  </si>
  <si>
    <t>80</t>
  </si>
  <si>
    <t>ucpávka pro čerpadlo Wilo Stratos</t>
  </si>
  <si>
    <t>-680134353</t>
  </si>
  <si>
    <t>81</t>
  </si>
  <si>
    <t>pojistka pro čerpadlo Wilo Stratos</t>
  </si>
  <si>
    <t>-1482809777</t>
  </si>
  <si>
    <t>82</t>
  </si>
  <si>
    <t>motor pro čerpadlo Wilo Stratos</t>
  </si>
  <si>
    <t>-1777791133</t>
  </si>
  <si>
    <t>83</t>
  </si>
  <si>
    <t>ucpávka pro čerpadlo Wilo Drain TMR</t>
  </si>
  <si>
    <t>1064264966</t>
  </si>
  <si>
    <t>84</t>
  </si>
  <si>
    <t>pojistka pro čerpadlo Wilo Drain TMR</t>
  </si>
  <si>
    <t>-30699351</t>
  </si>
  <si>
    <t>85</t>
  </si>
  <si>
    <t>plovákový spínač pro čerpadlo Wilo Drain TMR</t>
  </si>
  <si>
    <t>655645867</t>
  </si>
  <si>
    <t>86</t>
  </si>
  <si>
    <t>zpětná klapka pro čerpadlo Wilo Drain TMR</t>
  </si>
  <si>
    <t>1663077397</t>
  </si>
  <si>
    <t>87</t>
  </si>
  <si>
    <t>hadice pro čerpadlo Wilo Drain TMR</t>
  </si>
  <si>
    <t>-1863095847</t>
  </si>
  <si>
    <t>88</t>
  </si>
  <si>
    <t>oběžné kolo pro čerpadlo Wilo Drain TMR</t>
  </si>
  <si>
    <t>-2111107309</t>
  </si>
  <si>
    <t>89</t>
  </si>
  <si>
    <t>sací koš pro čerpadlo Wilo Drain TMR</t>
  </si>
  <si>
    <t>611172194</t>
  </si>
  <si>
    <t>90</t>
  </si>
  <si>
    <t>filtrační sítko</t>
  </si>
  <si>
    <t>-2031569859</t>
  </si>
  <si>
    <t>91</t>
  </si>
  <si>
    <t>kulový kohout</t>
  </si>
  <si>
    <t>2076337</t>
  </si>
  <si>
    <t>92</t>
  </si>
  <si>
    <t>membrána pro uzávěr plynu BAP, DN 80</t>
  </si>
  <si>
    <t>-119261101</t>
  </si>
  <si>
    <t>93</t>
  </si>
  <si>
    <t>elektromagnetický ventil pro uzávěr plynu BAP, DN 80</t>
  </si>
  <si>
    <t>-1522217453</t>
  </si>
  <si>
    <t>94</t>
  </si>
  <si>
    <t>sedlo s pružinou pro uzávěr plynu BAP, DN 80</t>
  </si>
  <si>
    <t>-891626404</t>
  </si>
  <si>
    <t>95</t>
  </si>
  <si>
    <t>-1524588799</t>
  </si>
  <si>
    <t>96</t>
  </si>
  <si>
    <t>1850826226</t>
  </si>
  <si>
    <t>02</t>
  </si>
  <si>
    <t>Výjezdy a práce mimořádné (mimo pravidelný servis)</t>
  </si>
  <si>
    <t>97</t>
  </si>
  <si>
    <t>HZS4232</t>
  </si>
  <si>
    <t>Hodinová sazba práce v pracovní době od 06:00-18:00h bez ohledu na počet pracovníků</t>
  </si>
  <si>
    <t>hodina</t>
  </si>
  <si>
    <t>-1127567053</t>
  </si>
  <si>
    <t>Poznámka k položce:_x000D_
předpokládaný (referenční) rozsah prací, účtováno bude dle skutečnosti</t>
  </si>
  <si>
    <t>1*4*12*4"1x za měsíc po 4h, 4 roky"</t>
  </si>
  <si>
    <t>98</t>
  </si>
  <si>
    <t>HZS42323</t>
  </si>
  <si>
    <t>Hodinová sazba práce mimo pracovní dobu od 18:00-06:00h, o víkendech a svátcích bez ohledu na počet pracovníků</t>
  </si>
  <si>
    <t>1015171934</t>
  </si>
  <si>
    <t>2*4*12*4"2x za měsíc po 4h, 4 roky"</t>
  </si>
  <si>
    <t>99</t>
  </si>
  <si>
    <t>P01</t>
  </si>
  <si>
    <t>Paušální cena výjezdu</t>
  </si>
  <si>
    <t>případ</t>
  </si>
  <si>
    <t>779267829</t>
  </si>
  <si>
    <t>3*12*4"3 výjezdy měsíčně po dobu 4 let"</t>
  </si>
  <si>
    <t>100</t>
  </si>
  <si>
    <t>D2</t>
  </si>
  <si>
    <t>Příplatek za výškové práce - použití plošiny nebo lešení</t>
  </si>
  <si>
    <t>2034584846</t>
  </si>
  <si>
    <t>03</t>
  </si>
  <si>
    <t>Odvoz a likvidace odpadu</t>
  </si>
  <si>
    <t>101</t>
  </si>
  <si>
    <t>03.1</t>
  </si>
  <si>
    <t>t</t>
  </si>
  <si>
    <t>1567110583</t>
  </si>
  <si>
    <t>Pravidelný servis, revize a údržba vzduchotechniky a zdravotně technických instalací objektu CDP Praha 2021-2025</t>
  </si>
  <si>
    <t>KRYCÍ LIST SOUPISU</t>
  </si>
  <si>
    <t>REKAPITULACE ČLENĚNÍ SOUPISU</t>
  </si>
  <si>
    <t>Náklady ze soupisu</t>
  </si>
  <si>
    <t>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</si>
</sst>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19"/>
      <c r="AQ5" s="19"/>
      <c r="AR5" s="17"/>
      <c r="BE5" s="21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19"/>
      <c r="AQ6" s="19"/>
      <c r="AR6" s="17"/>
      <c r="BE6" s="21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8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8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1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1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18"/>
      <c r="BS13" s="14" t="s">
        <v>6</v>
      </c>
    </row>
    <row r="14" spans="1:74">
      <c r="B14" s="18"/>
      <c r="C14" s="19"/>
      <c r="D14" s="19"/>
      <c r="E14" s="223" t="s">
        <v>31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1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18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8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18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8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8"/>
    </row>
    <row r="23" spans="1:71" s="1" customFormat="1" ht="16.5" customHeight="1">
      <c r="B23" s="18"/>
      <c r="C23" s="19"/>
      <c r="D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19"/>
      <c r="AP23" s="19"/>
      <c r="AQ23" s="19"/>
      <c r="AR23" s="17"/>
      <c r="BE23" s="21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8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6">
        <f>ROUND(AG94,2)</f>
        <v>0</v>
      </c>
      <c r="AL26" s="227"/>
      <c r="AM26" s="227"/>
      <c r="AN26" s="227"/>
      <c r="AO26" s="227"/>
      <c r="AP26" s="33"/>
      <c r="AQ26" s="33"/>
      <c r="AR26" s="36"/>
      <c r="BE26" s="21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8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8" t="s">
        <v>39</v>
      </c>
      <c r="M28" s="228"/>
      <c r="N28" s="228"/>
      <c r="O28" s="228"/>
      <c r="P28" s="228"/>
      <c r="Q28" s="33"/>
      <c r="R28" s="33"/>
      <c r="S28" s="33"/>
      <c r="T28" s="33"/>
      <c r="U28" s="33"/>
      <c r="V28" s="33"/>
      <c r="W28" s="228" t="s">
        <v>40</v>
      </c>
      <c r="X28" s="228"/>
      <c r="Y28" s="228"/>
      <c r="Z28" s="228"/>
      <c r="AA28" s="228"/>
      <c r="AB28" s="228"/>
      <c r="AC28" s="228"/>
      <c r="AD28" s="228"/>
      <c r="AE28" s="228"/>
      <c r="AF28" s="33"/>
      <c r="AG28" s="33"/>
      <c r="AH28" s="33"/>
      <c r="AI28" s="33"/>
      <c r="AJ28" s="33"/>
      <c r="AK28" s="228" t="s">
        <v>41</v>
      </c>
      <c r="AL28" s="228"/>
      <c r="AM28" s="228"/>
      <c r="AN28" s="228"/>
      <c r="AO28" s="228"/>
      <c r="AP28" s="33"/>
      <c r="AQ28" s="33"/>
      <c r="AR28" s="36"/>
      <c r="BE28" s="218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31">
        <v>0.21</v>
      </c>
      <c r="M29" s="230"/>
      <c r="N29" s="230"/>
      <c r="O29" s="230"/>
      <c r="P29" s="230"/>
      <c r="Q29" s="38"/>
      <c r="R29" s="38"/>
      <c r="S29" s="38"/>
      <c r="T29" s="38"/>
      <c r="U29" s="38"/>
      <c r="V29" s="38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F29" s="38"/>
      <c r="AG29" s="38"/>
      <c r="AH29" s="38"/>
      <c r="AI29" s="38"/>
      <c r="AJ29" s="38"/>
      <c r="AK29" s="229">
        <f>ROUND(AV94, 2)</f>
        <v>0</v>
      </c>
      <c r="AL29" s="230"/>
      <c r="AM29" s="230"/>
      <c r="AN29" s="230"/>
      <c r="AO29" s="230"/>
      <c r="AP29" s="38"/>
      <c r="AQ29" s="38"/>
      <c r="AR29" s="39"/>
      <c r="BE29" s="219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31">
        <v>0.15</v>
      </c>
      <c r="M30" s="230"/>
      <c r="N30" s="230"/>
      <c r="O30" s="230"/>
      <c r="P30" s="230"/>
      <c r="Q30" s="38"/>
      <c r="R30" s="38"/>
      <c r="S30" s="38"/>
      <c r="T30" s="38"/>
      <c r="U30" s="38"/>
      <c r="V30" s="38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F30" s="38"/>
      <c r="AG30" s="38"/>
      <c r="AH30" s="38"/>
      <c r="AI30" s="38"/>
      <c r="AJ30" s="38"/>
      <c r="AK30" s="229">
        <f>ROUND(AW94, 2)</f>
        <v>0</v>
      </c>
      <c r="AL30" s="230"/>
      <c r="AM30" s="230"/>
      <c r="AN30" s="230"/>
      <c r="AO30" s="230"/>
      <c r="AP30" s="38"/>
      <c r="AQ30" s="38"/>
      <c r="AR30" s="39"/>
      <c r="BE30" s="219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31">
        <v>0.21</v>
      </c>
      <c r="M31" s="230"/>
      <c r="N31" s="230"/>
      <c r="O31" s="230"/>
      <c r="P31" s="230"/>
      <c r="Q31" s="38"/>
      <c r="R31" s="38"/>
      <c r="S31" s="38"/>
      <c r="T31" s="38"/>
      <c r="U31" s="38"/>
      <c r="V31" s="38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F31" s="38"/>
      <c r="AG31" s="38"/>
      <c r="AH31" s="38"/>
      <c r="AI31" s="38"/>
      <c r="AJ31" s="38"/>
      <c r="AK31" s="229">
        <v>0</v>
      </c>
      <c r="AL31" s="230"/>
      <c r="AM31" s="230"/>
      <c r="AN31" s="230"/>
      <c r="AO31" s="230"/>
      <c r="AP31" s="38"/>
      <c r="AQ31" s="38"/>
      <c r="AR31" s="39"/>
      <c r="BE31" s="219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31">
        <v>0.15</v>
      </c>
      <c r="M32" s="230"/>
      <c r="N32" s="230"/>
      <c r="O32" s="230"/>
      <c r="P32" s="230"/>
      <c r="Q32" s="38"/>
      <c r="R32" s="38"/>
      <c r="S32" s="38"/>
      <c r="T32" s="38"/>
      <c r="U32" s="38"/>
      <c r="V32" s="38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F32" s="38"/>
      <c r="AG32" s="38"/>
      <c r="AH32" s="38"/>
      <c r="AI32" s="38"/>
      <c r="AJ32" s="38"/>
      <c r="AK32" s="229">
        <v>0</v>
      </c>
      <c r="AL32" s="230"/>
      <c r="AM32" s="230"/>
      <c r="AN32" s="230"/>
      <c r="AO32" s="230"/>
      <c r="AP32" s="38"/>
      <c r="AQ32" s="38"/>
      <c r="AR32" s="39"/>
      <c r="BE32" s="219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31">
        <v>0</v>
      </c>
      <c r="M33" s="230"/>
      <c r="N33" s="230"/>
      <c r="O33" s="230"/>
      <c r="P33" s="230"/>
      <c r="Q33" s="38"/>
      <c r="R33" s="38"/>
      <c r="S33" s="38"/>
      <c r="T33" s="38"/>
      <c r="U33" s="38"/>
      <c r="V33" s="38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F33" s="38"/>
      <c r="AG33" s="38"/>
      <c r="AH33" s="38"/>
      <c r="AI33" s="38"/>
      <c r="AJ33" s="38"/>
      <c r="AK33" s="229">
        <v>0</v>
      </c>
      <c r="AL33" s="230"/>
      <c r="AM33" s="230"/>
      <c r="AN33" s="230"/>
      <c r="AO33" s="230"/>
      <c r="AP33" s="38"/>
      <c r="AQ33" s="38"/>
      <c r="AR33" s="39"/>
      <c r="BE33" s="21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8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32" t="s">
        <v>50</v>
      </c>
      <c r="Y35" s="233"/>
      <c r="Z35" s="233"/>
      <c r="AA35" s="233"/>
      <c r="AB35" s="233"/>
      <c r="AC35" s="42"/>
      <c r="AD35" s="42"/>
      <c r="AE35" s="42"/>
      <c r="AF35" s="42"/>
      <c r="AG35" s="42"/>
      <c r="AH35" s="42"/>
      <c r="AI35" s="42"/>
      <c r="AJ35" s="42"/>
      <c r="AK35" s="234">
        <f>SUM(AK26:AK33)</f>
        <v>0</v>
      </c>
      <c r="AL35" s="233"/>
      <c r="AM35" s="233"/>
      <c r="AN35" s="233"/>
      <c r="AO35" s="23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CDP_Praha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6" t="str">
        <f>K6</f>
        <v>Pravidelný servis, revize a údržba vzduchotechniky a zdravotně technických instalací objektu CDP Praha 2021-2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CDP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8" t="str">
        <f>IF(AN8= "","",AN8)</f>
        <v>26. 7. 2021</v>
      </c>
      <c r="AN87" s="238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9" t="str">
        <f>IF(E17="","",E17)</f>
        <v xml:space="preserve"> </v>
      </c>
      <c r="AN89" s="240"/>
      <c r="AO89" s="240"/>
      <c r="AP89" s="240"/>
      <c r="AQ89" s="33"/>
      <c r="AR89" s="36"/>
      <c r="AS89" s="241" t="s">
        <v>58</v>
      </c>
      <c r="AT89" s="242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9" t="str">
        <f>IF(E20="","",E20)</f>
        <v>L. Ulrich, DiS</v>
      </c>
      <c r="AN90" s="240"/>
      <c r="AO90" s="240"/>
      <c r="AP90" s="240"/>
      <c r="AQ90" s="33"/>
      <c r="AR90" s="36"/>
      <c r="AS90" s="243"/>
      <c r="AT90" s="244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5"/>
      <c r="AT91" s="246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7" t="s">
        <v>59</v>
      </c>
      <c r="D92" s="248"/>
      <c r="E92" s="248"/>
      <c r="F92" s="248"/>
      <c r="G92" s="248"/>
      <c r="H92" s="70"/>
      <c r="I92" s="249" t="s">
        <v>60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50" t="s">
        <v>61</v>
      </c>
      <c r="AH92" s="248"/>
      <c r="AI92" s="248"/>
      <c r="AJ92" s="248"/>
      <c r="AK92" s="248"/>
      <c r="AL92" s="248"/>
      <c r="AM92" s="248"/>
      <c r="AN92" s="249" t="s">
        <v>62</v>
      </c>
      <c r="AO92" s="248"/>
      <c r="AP92" s="251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5">
        <f>ROUND(AG95,2)</f>
        <v>0</v>
      </c>
      <c r="AH94" s="255"/>
      <c r="AI94" s="255"/>
      <c r="AJ94" s="255"/>
      <c r="AK94" s="255"/>
      <c r="AL94" s="255"/>
      <c r="AM94" s="255"/>
      <c r="AN94" s="256">
        <f>SUM(AG94,AT94)</f>
        <v>0</v>
      </c>
      <c r="AO94" s="256"/>
      <c r="AP94" s="256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37.5" customHeight="1">
      <c r="A95" s="89" t="s">
        <v>81</v>
      </c>
      <c r="B95" s="90"/>
      <c r="C95" s="91"/>
      <c r="D95" s="254" t="s">
        <v>14</v>
      </c>
      <c r="E95" s="254"/>
      <c r="F95" s="254"/>
      <c r="G95" s="254"/>
      <c r="H95" s="254"/>
      <c r="I95" s="92"/>
      <c r="J95" s="254" t="s">
        <v>17</v>
      </c>
      <c r="K95" s="254"/>
      <c r="L95" s="254"/>
      <c r="M95" s="254"/>
      <c r="N95" s="254"/>
      <c r="O95" s="254"/>
      <c r="P95" s="254"/>
      <c r="Q95" s="254"/>
      <c r="R95" s="254"/>
      <c r="S95" s="254"/>
      <c r="T95" s="254"/>
      <c r="U95" s="254"/>
      <c r="V95" s="254"/>
      <c r="W95" s="254"/>
      <c r="X95" s="254"/>
      <c r="Y95" s="254"/>
      <c r="Z95" s="254"/>
      <c r="AA95" s="254"/>
      <c r="AB95" s="254"/>
      <c r="AC95" s="254"/>
      <c r="AD95" s="254"/>
      <c r="AE95" s="254"/>
      <c r="AF95" s="254"/>
      <c r="AG95" s="252">
        <f>'CDP_Praha - Pravidelný se...'!J28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93" t="s">
        <v>82</v>
      </c>
      <c r="AR95" s="94"/>
      <c r="AS95" s="95">
        <v>0</v>
      </c>
      <c r="AT95" s="96">
        <f>ROUND(SUM(AV95:AW95),2)</f>
        <v>0</v>
      </c>
      <c r="AU95" s="97">
        <f>'CDP_Praha - Pravidelný se...'!P120</f>
        <v>0</v>
      </c>
      <c r="AV95" s="96">
        <f>'CDP_Praha - Pravidelný se...'!J31</f>
        <v>0</v>
      </c>
      <c r="AW95" s="96">
        <f>'CDP_Praha - Pravidelný se...'!J32</f>
        <v>0</v>
      </c>
      <c r="AX95" s="96">
        <f>'CDP_Praha - Pravidelný se...'!J33</f>
        <v>0</v>
      </c>
      <c r="AY95" s="96">
        <f>'CDP_Praha - Pravidelný se...'!J34</f>
        <v>0</v>
      </c>
      <c r="AZ95" s="96">
        <f>'CDP_Praha - Pravidelný se...'!F31</f>
        <v>0</v>
      </c>
      <c r="BA95" s="96">
        <f>'CDP_Praha - Pravidelný se...'!F32</f>
        <v>0</v>
      </c>
      <c r="BB95" s="96">
        <f>'CDP_Praha - Pravidelný se...'!F33</f>
        <v>0</v>
      </c>
      <c r="BC95" s="96">
        <f>'CDP_Praha - Pravidelný se...'!F34</f>
        <v>0</v>
      </c>
      <c r="BD95" s="98">
        <f>'CDP_Praha - Pravidelný se...'!F35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NKt0YBAlRHqKPur/eUkw+xri13Z0TuT1kIU3m0mK1MwmM70oZDmAKiU1QvnNwOrEq2QhoTluwiEK3SYgNj/HLA==" saltValue="MbLzLpAEiUhyR/q/emsbbBqEVwNAVw+CIKSGSxv8iMx8RPToOiYRccxBUJc220cOZ49+xXagRGopJopSOySds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CDP_Praha - Pravidelný s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4"/>
  <sheetViews>
    <sheetView showGridLines="0" tabSelected="1" workbookViewId="0">
      <selection activeCell="D4" sqref="D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>
      <c r="B4" s="17"/>
      <c r="D4" s="102" t="s">
        <v>502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58" t="s">
        <v>501</v>
      </c>
      <c r="F7" s="259"/>
      <c r="G7" s="259"/>
      <c r="H7" s="259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>
        <v>44417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60" t="str">
        <f>'Rekapitulace zakázky'!E14</f>
        <v>Vyplň údaj</v>
      </c>
      <c r="F16" s="261"/>
      <c r="G16" s="261"/>
      <c r="H16" s="261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zakázky'!AN16="","",'Rekapitulace zakázky'!AN16)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zakázky'!E17="","",'Rekapitulace zakázky'!E17)</f>
        <v xml:space="preserve"> </v>
      </c>
      <c r="F19" s="31"/>
      <c r="G19" s="31"/>
      <c r="H19" s="31"/>
      <c r="I19" s="104" t="s">
        <v>28</v>
      </c>
      <c r="J19" s="105" t="str">
        <f>IF('Rekapitulace zakázky'!AN17="","",'Rekapitulace zakázky'!AN17)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62" t="s">
        <v>1</v>
      </c>
      <c r="F25" s="262"/>
      <c r="G25" s="262"/>
      <c r="H25" s="262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38</v>
      </c>
      <c r="E28" s="31"/>
      <c r="F28" s="31"/>
      <c r="G28" s="31"/>
      <c r="H28" s="31"/>
      <c r="I28" s="31"/>
      <c r="J28" s="112">
        <f>ROUND(J120,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40</v>
      </c>
      <c r="G30" s="31"/>
      <c r="H30" s="31"/>
      <c r="I30" s="113" t="s">
        <v>39</v>
      </c>
      <c r="J30" s="113" t="s">
        <v>41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42</v>
      </c>
      <c r="E31" s="104" t="s">
        <v>43</v>
      </c>
      <c r="F31" s="115">
        <f>ROUND((SUM(BE120:BE293)),  2)</f>
        <v>0</v>
      </c>
      <c r="G31" s="31"/>
      <c r="H31" s="31"/>
      <c r="I31" s="116">
        <v>0.21</v>
      </c>
      <c r="J31" s="115">
        <f>ROUND(((SUM(BE120:BE293))*I31),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44</v>
      </c>
      <c r="F32" s="115">
        <f>ROUND((SUM(BF120:BF293)),  2)</f>
        <v>0</v>
      </c>
      <c r="G32" s="31"/>
      <c r="H32" s="31"/>
      <c r="I32" s="116">
        <v>0.15</v>
      </c>
      <c r="J32" s="115">
        <f>ROUND(((SUM(BF120:BF293))*I32),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45</v>
      </c>
      <c r="F33" s="115">
        <f>ROUND((SUM(BG120:BG293)),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46</v>
      </c>
      <c r="F34" s="115">
        <f>ROUND((SUM(BH120:BH293)),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47</v>
      </c>
      <c r="F35" s="115">
        <f>ROUND((SUM(BI120:BI293)),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48</v>
      </c>
      <c r="E37" s="119"/>
      <c r="F37" s="119"/>
      <c r="G37" s="120" t="s">
        <v>49</v>
      </c>
      <c r="H37" s="121" t="s">
        <v>50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51</v>
      </c>
      <c r="E50" s="125"/>
      <c r="F50" s="125"/>
      <c r="G50" s="124" t="s">
        <v>52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6" t="s">
        <v>53</v>
      </c>
      <c r="E61" s="127"/>
      <c r="F61" s="128" t="s">
        <v>54</v>
      </c>
      <c r="G61" s="126" t="s">
        <v>53</v>
      </c>
      <c r="H61" s="127"/>
      <c r="I61" s="127"/>
      <c r="J61" s="129" t="s">
        <v>54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4" t="s">
        <v>55</v>
      </c>
      <c r="E65" s="130"/>
      <c r="F65" s="130"/>
      <c r="G65" s="124" t="s">
        <v>56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6" t="s">
        <v>53</v>
      </c>
      <c r="E76" s="127"/>
      <c r="F76" s="128" t="s">
        <v>54</v>
      </c>
      <c r="G76" s="126" t="s">
        <v>53</v>
      </c>
      <c r="H76" s="127"/>
      <c r="I76" s="127"/>
      <c r="J76" s="129" t="s">
        <v>54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503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36" t="str">
        <f>E7</f>
        <v>Pravidelný servis, revize a údržba vzduchotechniky a zdravotně technických instalací objektu CDP Praha 2021-2025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CDP Praha</v>
      </c>
      <c r="G87" s="33"/>
      <c r="H87" s="33"/>
      <c r="I87" s="26" t="s">
        <v>22</v>
      </c>
      <c r="J87" s="63">
        <f>IF(J10="","",J10)</f>
        <v>44417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86</v>
      </c>
      <c r="D92" s="136"/>
      <c r="E92" s="136"/>
      <c r="F92" s="136"/>
      <c r="G92" s="136"/>
      <c r="H92" s="136"/>
      <c r="I92" s="136"/>
      <c r="J92" s="137" t="s">
        <v>87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504</v>
      </c>
      <c r="D94" s="33"/>
      <c r="E94" s="33"/>
      <c r="F94" s="33"/>
      <c r="G94" s="33"/>
      <c r="H94" s="33"/>
      <c r="I94" s="33"/>
      <c r="J94" s="81">
        <f>J120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88</v>
      </c>
    </row>
    <row r="95" spans="1:47" s="9" customFormat="1" ht="24.95" customHeight="1">
      <c r="B95" s="139"/>
      <c r="C95" s="140"/>
      <c r="D95" s="141" t="s">
        <v>89</v>
      </c>
      <c r="E95" s="142"/>
      <c r="F95" s="142"/>
      <c r="G95" s="142"/>
      <c r="H95" s="142"/>
      <c r="I95" s="142"/>
      <c r="J95" s="143">
        <f>J121</f>
        <v>0</v>
      </c>
      <c r="K95" s="140"/>
      <c r="L95" s="144"/>
    </row>
    <row r="96" spans="1:47" s="9" customFormat="1" ht="24.95" customHeight="1">
      <c r="B96" s="139"/>
      <c r="C96" s="140"/>
      <c r="D96" s="141" t="s">
        <v>90</v>
      </c>
      <c r="E96" s="142"/>
      <c r="F96" s="142"/>
      <c r="G96" s="142"/>
      <c r="H96" s="142"/>
      <c r="I96" s="142"/>
      <c r="J96" s="143">
        <f>J167</f>
        <v>0</v>
      </c>
      <c r="K96" s="140"/>
      <c r="L96" s="144"/>
    </row>
    <row r="97" spans="1:31" s="9" customFormat="1" ht="24.95" customHeight="1">
      <c r="B97" s="139"/>
      <c r="C97" s="140"/>
      <c r="D97" s="141" t="s">
        <v>91</v>
      </c>
      <c r="E97" s="142"/>
      <c r="F97" s="142"/>
      <c r="G97" s="142"/>
      <c r="H97" s="142"/>
      <c r="I97" s="142"/>
      <c r="J97" s="143">
        <f>J174</f>
        <v>0</v>
      </c>
      <c r="K97" s="140"/>
      <c r="L97" s="144"/>
    </row>
    <row r="98" spans="1:31" s="9" customFormat="1" ht="24.95" customHeight="1">
      <c r="B98" s="139"/>
      <c r="C98" s="140"/>
      <c r="D98" s="141" t="s">
        <v>92</v>
      </c>
      <c r="E98" s="142"/>
      <c r="F98" s="142"/>
      <c r="G98" s="142"/>
      <c r="H98" s="142"/>
      <c r="I98" s="142"/>
      <c r="J98" s="143">
        <f>J241</f>
        <v>0</v>
      </c>
      <c r="K98" s="140"/>
      <c r="L98" s="144"/>
    </row>
    <row r="99" spans="1:31" s="9" customFormat="1" ht="24.95" customHeight="1">
      <c r="B99" s="139"/>
      <c r="C99" s="140"/>
      <c r="D99" s="141" t="s">
        <v>93</v>
      </c>
      <c r="E99" s="142"/>
      <c r="F99" s="142"/>
      <c r="G99" s="142"/>
      <c r="H99" s="142"/>
      <c r="I99" s="142"/>
      <c r="J99" s="143">
        <f>J254</f>
        <v>0</v>
      </c>
      <c r="K99" s="140"/>
      <c r="L99" s="144"/>
    </row>
    <row r="100" spans="1:31" s="9" customFormat="1" ht="24.95" customHeight="1">
      <c r="B100" s="139"/>
      <c r="C100" s="140"/>
      <c r="D100" s="141" t="s">
        <v>94</v>
      </c>
      <c r="E100" s="142"/>
      <c r="F100" s="142"/>
      <c r="G100" s="142"/>
      <c r="H100" s="142"/>
      <c r="I100" s="142"/>
      <c r="J100" s="143">
        <f>J258</f>
        <v>0</v>
      </c>
      <c r="K100" s="140"/>
      <c r="L100" s="144"/>
    </row>
    <row r="101" spans="1:31" s="9" customFormat="1" ht="24.95" customHeight="1">
      <c r="B101" s="139"/>
      <c r="C101" s="140"/>
      <c r="D101" s="141" t="s">
        <v>95</v>
      </c>
      <c r="E101" s="142"/>
      <c r="F101" s="142"/>
      <c r="G101" s="142"/>
      <c r="H101" s="142"/>
      <c r="I101" s="142"/>
      <c r="J101" s="143">
        <f>J281</f>
        <v>0</v>
      </c>
      <c r="K101" s="140"/>
      <c r="L101" s="144"/>
    </row>
    <row r="102" spans="1:31" s="9" customFormat="1" ht="24.95" customHeight="1">
      <c r="B102" s="139"/>
      <c r="C102" s="140"/>
      <c r="D102" s="141" t="s">
        <v>96</v>
      </c>
      <c r="E102" s="142"/>
      <c r="F102" s="142"/>
      <c r="G102" s="142"/>
      <c r="H102" s="142"/>
      <c r="I102" s="142"/>
      <c r="J102" s="143">
        <f>J292</f>
        <v>0</v>
      </c>
      <c r="K102" s="140"/>
      <c r="L102" s="144"/>
    </row>
    <row r="103" spans="1:31" s="2" customFormat="1" ht="21.7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51"/>
      <c r="C104" s="52"/>
      <c r="D104" s="52"/>
      <c r="E104" s="52"/>
      <c r="F104" s="52"/>
      <c r="G104" s="52"/>
      <c r="H104" s="52"/>
      <c r="I104" s="52"/>
      <c r="J104" s="52"/>
      <c r="K104" s="52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505</v>
      </c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3"/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30" customHeight="1">
      <c r="A112" s="31"/>
      <c r="B112" s="32"/>
      <c r="C112" s="33"/>
      <c r="D112" s="33"/>
      <c r="E112" s="236" t="str">
        <f>E7</f>
        <v>Pravidelný servis, revize a údržba vzduchotechniky a zdravotně technických instalací objektu CDP Praha 2021-2025</v>
      </c>
      <c r="F112" s="263"/>
      <c r="G112" s="263"/>
      <c r="H112" s="26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20</v>
      </c>
      <c r="D114" s="33"/>
      <c r="E114" s="33"/>
      <c r="F114" s="24" t="str">
        <f>F10</f>
        <v>CDP Praha</v>
      </c>
      <c r="G114" s="33"/>
      <c r="H114" s="33"/>
      <c r="I114" s="26" t="s">
        <v>22</v>
      </c>
      <c r="J114" s="63">
        <f>IF(J10="","",J10)</f>
        <v>44417</v>
      </c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24</v>
      </c>
      <c r="D116" s="33"/>
      <c r="E116" s="33"/>
      <c r="F116" s="24" t="str">
        <f>E13</f>
        <v>Správa železnic, státní organizace</v>
      </c>
      <c r="G116" s="33"/>
      <c r="H116" s="33"/>
      <c r="I116" s="26" t="s">
        <v>32</v>
      </c>
      <c r="J116" s="29" t="str">
        <f>E19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30</v>
      </c>
      <c r="D117" s="33"/>
      <c r="E117" s="33"/>
      <c r="F117" s="24" t="str">
        <f>IF(E16="","",E16)</f>
        <v>Vyplň údaj</v>
      </c>
      <c r="G117" s="33"/>
      <c r="H117" s="33"/>
      <c r="I117" s="26" t="s">
        <v>35</v>
      </c>
      <c r="J117" s="29">
        <f>E22</f>
        <v>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0.3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10" customFormat="1" ht="29.25" customHeight="1">
      <c r="A119" s="145"/>
      <c r="B119" s="146"/>
      <c r="C119" s="147" t="s">
        <v>97</v>
      </c>
      <c r="D119" s="148" t="s">
        <v>63</v>
      </c>
      <c r="E119" s="148" t="s">
        <v>59</v>
      </c>
      <c r="F119" s="148" t="s">
        <v>60</v>
      </c>
      <c r="G119" s="148" t="s">
        <v>98</v>
      </c>
      <c r="H119" s="148" t="s">
        <v>99</v>
      </c>
      <c r="I119" s="148" t="s">
        <v>100</v>
      </c>
      <c r="J119" s="149" t="s">
        <v>87</v>
      </c>
      <c r="K119" s="150" t="s">
        <v>101</v>
      </c>
      <c r="L119" s="151"/>
      <c r="M119" s="72" t="s">
        <v>1</v>
      </c>
      <c r="N119" s="73" t="s">
        <v>42</v>
      </c>
      <c r="O119" s="73" t="s">
        <v>102</v>
      </c>
      <c r="P119" s="73" t="s">
        <v>103</v>
      </c>
      <c r="Q119" s="73" t="s">
        <v>104</v>
      </c>
      <c r="R119" s="73" t="s">
        <v>105</v>
      </c>
      <c r="S119" s="73" t="s">
        <v>106</v>
      </c>
      <c r="T119" s="74" t="s">
        <v>107</v>
      </c>
      <c r="U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</row>
    <row r="120" spans="1:65" s="2" customFormat="1" ht="22.9" customHeight="1">
      <c r="A120" s="31"/>
      <c r="B120" s="32"/>
      <c r="C120" s="79" t="s">
        <v>108</v>
      </c>
      <c r="D120" s="33"/>
      <c r="E120" s="33"/>
      <c r="F120" s="33"/>
      <c r="G120" s="33"/>
      <c r="H120" s="33"/>
      <c r="I120" s="33"/>
      <c r="J120" s="152">
        <f>BK120</f>
        <v>0</v>
      </c>
      <c r="K120" s="33"/>
      <c r="L120" s="36"/>
      <c r="M120" s="75"/>
      <c r="N120" s="153"/>
      <c r="O120" s="76"/>
      <c r="P120" s="154">
        <f>P121+P167+P174+P241+P254+P258+P281+P292</f>
        <v>0</v>
      </c>
      <c r="Q120" s="76"/>
      <c r="R120" s="154">
        <f>R121+R167+R174+R241+R254+R258+R281+R292</f>
        <v>0</v>
      </c>
      <c r="S120" s="76"/>
      <c r="T120" s="155">
        <f>T121+T167+T174+T241+T254+T258+T281+T292</f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77</v>
      </c>
      <c r="AU120" s="14" t="s">
        <v>88</v>
      </c>
      <c r="BK120" s="156">
        <f>BK121+BK167+BK174+BK241+BK254+BK258+BK281+BK292</f>
        <v>0</v>
      </c>
    </row>
    <row r="121" spans="1:65" s="11" customFormat="1" ht="25.9" customHeight="1">
      <c r="B121" s="157"/>
      <c r="C121" s="158"/>
      <c r="D121" s="159" t="s">
        <v>77</v>
      </c>
      <c r="E121" s="160" t="s">
        <v>109</v>
      </c>
      <c r="F121" s="160" t="s">
        <v>110</v>
      </c>
      <c r="G121" s="158"/>
      <c r="H121" s="158"/>
      <c r="I121" s="161"/>
      <c r="J121" s="162">
        <f>BK121</f>
        <v>0</v>
      </c>
      <c r="K121" s="158"/>
      <c r="L121" s="163"/>
      <c r="M121" s="164"/>
      <c r="N121" s="165"/>
      <c r="O121" s="165"/>
      <c r="P121" s="166">
        <f>SUM(P122:P166)</f>
        <v>0</v>
      </c>
      <c r="Q121" s="165"/>
      <c r="R121" s="166">
        <f>SUM(R122:R166)</f>
        <v>0</v>
      </c>
      <c r="S121" s="165"/>
      <c r="T121" s="167">
        <f>SUM(T122:T166)</f>
        <v>0</v>
      </c>
      <c r="AR121" s="168" t="s">
        <v>83</v>
      </c>
      <c r="AT121" s="169" t="s">
        <v>77</v>
      </c>
      <c r="AU121" s="169" t="s">
        <v>78</v>
      </c>
      <c r="AY121" s="168" t="s">
        <v>111</v>
      </c>
      <c r="BK121" s="170">
        <f>SUM(BK122:BK166)</f>
        <v>0</v>
      </c>
    </row>
    <row r="122" spans="1:65" s="2" customFormat="1" ht="16.5" customHeight="1">
      <c r="A122" s="31"/>
      <c r="B122" s="32"/>
      <c r="C122" s="171" t="s">
        <v>83</v>
      </c>
      <c r="D122" s="171" t="s">
        <v>112</v>
      </c>
      <c r="E122" s="172" t="s">
        <v>109</v>
      </c>
      <c r="F122" s="173" t="s">
        <v>113</v>
      </c>
      <c r="G122" s="174" t="s">
        <v>114</v>
      </c>
      <c r="H122" s="175">
        <v>56</v>
      </c>
      <c r="I122" s="176"/>
      <c r="J122" s="177">
        <f>ROUND(I122*H122,2)</f>
        <v>0</v>
      </c>
      <c r="K122" s="178"/>
      <c r="L122" s="36"/>
      <c r="M122" s="179" t="s">
        <v>1</v>
      </c>
      <c r="N122" s="180" t="s">
        <v>43</v>
      </c>
      <c r="O122" s="68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83" t="s">
        <v>115</v>
      </c>
      <c r="AT122" s="183" t="s">
        <v>112</v>
      </c>
      <c r="AU122" s="183" t="s">
        <v>83</v>
      </c>
      <c r="AY122" s="14" t="s">
        <v>111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4" t="s">
        <v>83</v>
      </c>
      <c r="BK122" s="184">
        <f>ROUND(I122*H122,2)</f>
        <v>0</v>
      </c>
      <c r="BL122" s="14" t="s">
        <v>115</v>
      </c>
      <c r="BM122" s="183" t="s">
        <v>116</v>
      </c>
    </row>
    <row r="123" spans="1:65" s="2" customFormat="1" ht="58.5">
      <c r="A123" s="31"/>
      <c r="B123" s="32"/>
      <c r="C123" s="33"/>
      <c r="D123" s="185" t="s">
        <v>117</v>
      </c>
      <c r="E123" s="33"/>
      <c r="F123" s="186" t="s">
        <v>118</v>
      </c>
      <c r="G123" s="33"/>
      <c r="H123" s="33"/>
      <c r="I123" s="187"/>
      <c r="J123" s="33"/>
      <c r="K123" s="33"/>
      <c r="L123" s="36"/>
      <c r="M123" s="188"/>
      <c r="N123" s="189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117</v>
      </c>
      <c r="AU123" s="14" t="s">
        <v>83</v>
      </c>
    </row>
    <row r="124" spans="1:65" s="12" customFormat="1" ht="11.25">
      <c r="B124" s="190"/>
      <c r="C124" s="191"/>
      <c r="D124" s="185" t="s">
        <v>119</v>
      </c>
      <c r="E124" s="192" t="s">
        <v>1</v>
      </c>
      <c r="F124" s="193" t="s">
        <v>120</v>
      </c>
      <c r="G124" s="191"/>
      <c r="H124" s="194">
        <v>56</v>
      </c>
      <c r="I124" s="195"/>
      <c r="J124" s="191"/>
      <c r="K124" s="191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119</v>
      </c>
      <c r="AU124" s="200" t="s">
        <v>83</v>
      </c>
      <c r="AV124" s="12" t="s">
        <v>85</v>
      </c>
      <c r="AW124" s="12" t="s">
        <v>34</v>
      </c>
      <c r="AX124" s="12" t="s">
        <v>83</v>
      </c>
      <c r="AY124" s="200" t="s">
        <v>111</v>
      </c>
    </row>
    <row r="125" spans="1:65" s="2" customFormat="1" ht="21.75" customHeight="1">
      <c r="A125" s="31"/>
      <c r="B125" s="32"/>
      <c r="C125" s="171" t="s">
        <v>85</v>
      </c>
      <c r="D125" s="171" t="s">
        <v>112</v>
      </c>
      <c r="E125" s="172" t="s">
        <v>121</v>
      </c>
      <c r="F125" s="173" t="s">
        <v>122</v>
      </c>
      <c r="G125" s="174" t="s">
        <v>114</v>
      </c>
      <c r="H125" s="175">
        <v>64</v>
      </c>
      <c r="I125" s="176"/>
      <c r="J125" s="177">
        <f>ROUND(I125*H125,2)</f>
        <v>0</v>
      </c>
      <c r="K125" s="178"/>
      <c r="L125" s="36"/>
      <c r="M125" s="179" t="s">
        <v>1</v>
      </c>
      <c r="N125" s="180" t="s">
        <v>43</v>
      </c>
      <c r="O125" s="68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3" t="s">
        <v>115</v>
      </c>
      <c r="AT125" s="183" t="s">
        <v>112</v>
      </c>
      <c r="AU125" s="183" t="s">
        <v>83</v>
      </c>
      <c r="AY125" s="14" t="s">
        <v>111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4" t="s">
        <v>83</v>
      </c>
      <c r="BK125" s="184">
        <f>ROUND(I125*H125,2)</f>
        <v>0</v>
      </c>
      <c r="BL125" s="14" t="s">
        <v>115</v>
      </c>
      <c r="BM125" s="183" t="s">
        <v>123</v>
      </c>
    </row>
    <row r="126" spans="1:65" s="2" customFormat="1" ht="58.5">
      <c r="A126" s="31"/>
      <c r="B126" s="32"/>
      <c r="C126" s="33"/>
      <c r="D126" s="185" t="s">
        <v>117</v>
      </c>
      <c r="E126" s="33"/>
      <c r="F126" s="186" t="s">
        <v>118</v>
      </c>
      <c r="G126" s="33"/>
      <c r="H126" s="33"/>
      <c r="I126" s="187"/>
      <c r="J126" s="33"/>
      <c r="K126" s="33"/>
      <c r="L126" s="36"/>
      <c r="M126" s="188"/>
      <c r="N126" s="189"/>
      <c r="O126" s="68"/>
      <c r="P126" s="68"/>
      <c r="Q126" s="68"/>
      <c r="R126" s="68"/>
      <c r="S126" s="68"/>
      <c r="T126" s="69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4" t="s">
        <v>117</v>
      </c>
      <c r="AU126" s="14" t="s">
        <v>83</v>
      </c>
    </row>
    <row r="127" spans="1:65" s="12" customFormat="1" ht="11.25">
      <c r="B127" s="190"/>
      <c r="C127" s="191"/>
      <c r="D127" s="185" t="s">
        <v>119</v>
      </c>
      <c r="E127" s="192" t="s">
        <v>1</v>
      </c>
      <c r="F127" s="193" t="s">
        <v>124</v>
      </c>
      <c r="G127" s="191"/>
      <c r="H127" s="194">
        <v>64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119</v>
      </c>
      <c r="AU127" s="200" t="s">
        <v>83</v>
      </c>
      <c r="AV127" s="12" t="s">
        <v>85</v>
      </c>
      <c r="AW127" s="12" t="s">
        <v>34</v>
      </c>
      <c r="AX127" s="12" t="s">
        <v>83</v>
      </c>
      <c r="AY127" s="200" t="s">
        <v>111</v>
      </c>
    </row>
    <row r="128" spans="1:65" s="2" customFormat="1" ht="24.2" customHeight="1">
      <c r="A128" s="31"/>
      <c r="B128" s="32"/>
      <c r="C128" s="171" t="s">
        <v>125</v>
      </c>
      <c r="D128" s="171" t="s">
        <v>112</v>
      </c>
      <c r="E128" s="172" t="s">
        <v>126</v>
      </c>
      <c r="F128" s="173" t="s">
        <v>127</v>
      </c>
      <c r="G128" s="174" t="s">
        <v>114</v>
      </c>
      <c r="H128" s="175">
        <v>152</v>
      </c>
      <c r="I128" s="176"/>
      <c r="J128" s="177">
        <f>ROUND(I128*H128,2)</f>
        <v>0</v>
      </c>
      <c r="K128" s="178"/>
      <c r="L128" s="36"/>
      <c r="M128" s="179" t="s">
        <v>1</v>
      </c>
      <c r="N128" s="180" t="s">
        <v>43</v>
      </c>
      <c r="O128" s="68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3" t="s">
        <v>115</v>
      </c>
      <c r="AT128" s="183" t="s">
        <v>112</v>
      </c>
      <c r="AU128" s="183" t="s">
        <v>83</v>
      </c>
      <c r="AY128" s="14" t="s">
        <v>111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4" t="s">
        <v>83</v>
      </c>
      <c r="BK128" s="184">
        <f>ROUND(I128*H128,2)</f>
        <v>0</v>
      </c>
      <c r="BL128" s="14" t="s">
        <v>115</v>
      </c>
      <c r="BM128" s="183" t="s">
        <v>128</v>
      </c>
    </row>
    <row r="129" spans="1:65" s="2" customFormat="1" ht="68.25">
      <c r="A129" s="31"/>
      <c r="B129" s="32"/>
      <c r="C129" s="33"/>
      <c r="D129" s="185" t="s">
        <v>117</v>
      </c>
      <c r="E129" s="33"/>
      <c r="F129" s="186" t="s">
        <v>129</v>
      </c>
      <c r="G129" s="33"/>
      <c r="H129" s="33"/>
      <c r="I129" s="187"/>
      <c r="J129" s="33"/>
      <c r="K129" s="33"/>
      <c r="L129" s="36"/>
      <c r="M129" s="188"/>
      <c r="N129" s="189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117</v>
      </c>
      <c r="AU129" s="14" t="s">
        <v>83</v>
      </c>
    </row>
    <row r="130" spans="1:65" s="12" customFormat="1" ht="11.25">
      <c r="B130" s="190"/>
      <c r="C130" s="191"/>
      <c r="D130" s="185" t="s">
        <v>119</v>
      </c>
      <c r="E130" s="192" t="s">
        <v>1</v>
      </c>
      <c r="F130" s="193" t="s">
        <v>130</v>
      </c>
      <c r="G130" s="191"/>
      <c r="H130" s="194">
        <v>152</v>
      </c>
      <c r="I130" s="195"/>
      <c r="J130" s="191"/>
      <c r="K130" s="191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119</v>
      </c>
      <c r="AU130" s="200" t="s">
        <v>83</v>
      </c>
      <c r="AV130" s="12" t="s">
        <v>85</v>
      </c>
      <c r="AW130" s="12" t="s">
        <v>34</v>
      </c>
      <c r="AX130" s="12" t="s">
        <v>83</v>
      </c>
      <c r="AY130" s="200" t="s">
        <v>111</v>
      </c>
    </row>
    <row r="131" spans="1:65" s="2" customFormat="1" ht="16.5" customHeight="1">
      <c r="A131" s="31"/>
      <c r="B131" s="32"/>
      <c r="C131" s="171" t="s">
        <v>115</v>
      </c>
      <c r="D131" s="171" t="s">
        <v>112</v>
      </c>
      <c r="E131" s="172" t="s">
        <v>131</v>
      </c>
      <c r="F131" s="173" t="s">
        <v>132</v>
      </c>
      <c r="G131" s="174" t="s">
        <v>114</v>
      </c>
      <c r="H131" s="175">
        <v>152</v>
      </c>
      <c r="I131" s="176"/>
      <c r="J131" s="177">
        <f>ROUND(I131*H131,2)</f>
        <v>0</v>
      </c>
      <c r="K131" s="178"/>
      <c r="L131" s="36"/>
      <c r="M131" s="179" t="s">
        <v>1</v>
      </c>
      <c r="N131" s="180" t="s">
        <v>43</v>
      </c>
      <c r="O131" s="68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3" t="s">
        <v>115</v>
      </c>
      <c r="AT131" s="183" t="s">
        <v>112</v>
      </c>
      <c r="AU131" s="183" t="s">
        <v>83</v>
      </c>
      <c r="AY131" s="14" t="s">
        <v>111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4" t="s">
        <v>83</v>
      </c>
      <c r="BK131" s="184">
        <f>ROUND(I131*H131,2)</f>
        <v>0</v>
      </c>
      <c r="BL131" s="14" t="s">
        <v>115</v>
      </c>
      <c r="BM131" s="183" t="s">
        <v>133</v>
      </c>
    </row>
    <row r="132" spans="1:65" s="2" customFormat="1" ht="58.5">
      <c r="A132" s="31"/>
      <c r="B132" s="32"/>
      <c r="C132" s="33"/>
      <c r="D132" s="185" t="s">
        <v>117</v>
      </c>
      <c r="E132" s="33"/>
      <c r="F132" s="186" t="s">
        <v>118</v>
      </c>
      <c r="G132" s="33"/>
      <c r="H132" s="33"/>
      <c r="I132" s="187"/>
      <c r="J132" s="33"/>
      <c r="K132" s="33"/>
      <c r="L132" s="36"/>
      <c r="M132" s="188"/>
      <c r="N132" s="189"/>
      <c r="O132" s="68"/>
      <c r="P132" s="68"/>
      <c r="Q132" s="68"/>
      <c r="R132" s="68"/>
      <c r="S132" s="68"/>
      <c r="T132" s="69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117</v>
      </c>
      <c r="AU132" s="14" t="s">
        <v>83</v>
      </c>
    </row>
    <row r="133" spans="1:65" s="12" customFormat="1" ht="11.25">
      <c r="B133" s="190"/>
      <c r="C133" s="191"/>
      <c r="D133" s="185" t="s">
        <v>119</v>
      </c>
      <c r="E133" s="192" t="s">
        <v>1</v>
      </c>
      <c r="F133" s="193" t="s">
        <v>130</v>
      </c>
      <c r="G133" s="191"/>
      <c r="H133" s="194">
        <v>152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119</v>
      </c>
      <c r="AU133" s="200" t="s">
        <v>83</v>
      </c>
      <c r="AV133" s="12" t="s">
        <v>85</v>
      </c>
      <c r="AW133" s="12" t="s">
        <v>34</v>
      </c>
      <c r="AX133" s="12" t="s">
        <v>83</v>
      </c>
      <c r="AY133" s="200" t="s">
        <v>111</v>
      </c>
    </row>
    <row r="134" spans="1:65" s="2" customFormat="1" ht="16.5" customHeight="1">
      <c r="A134" s="31"/>
      <c r="B134" s="32"/>
      <c r="C134" s="171" t="s">
        <v>134</v>
      </c>
      <c r="D134" s="171" t="s">
        <v>112</v>
      </c>
      <c r="E134" s="172" t="s">
        <v>135</v>
      </c>
      <c r="F134" s="173" t="s">
        <v>136</v>
      </c>
      <c r="G134" s="174" t="s">
        <v>114</v>
      </c>
      <c r="H134" s="175">
        <v>240</v>
      </c>
      <c r="I134" s="176"/>
      <c r="J134" s="177">
        <f>ROUND(I134*H134,2)</f>
        <v>0</v>
      </c>
      <c r="K134" s="178"/>
      <c r="L134" s="36"/>
      <c r="M134" s="179" t="s">
        <v>1</v>
      </c>
      <c r="N134" s="180" t="s">
        <v>43</v>
      </c>
      <c r="O134" s="68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3" t="s">
        <v>115</v>
      </c>
      <c r="AT134" s="183" t="s">
        <v>112</v>
      </c>
      <c r="AU134" s="183" t="s">
        <v>83</v>
      </c>
      <c r="AY134" s="14" t="s">
        <v>111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4" t="s">
        <v>83</v>
      </c>
      <c r="BK134" s="184">
        <f>ROUND(I134*H134,2)</f>
        <v>0</v>
      </c>
      <c r="BL134" s="14" t="s">
        <v>115</v>
      </c>
      <c r="BM134" s="183" t="s">
        <v>137</v>
      </c>
    </row>
    <row r="135" spans="1:65" s="2" customFormat="1" ht="58.5">
      <c r="A135" s="31"/>
      <c r="B135" s="32"/>
      <c r="C135" s="33"/>
      <c r="D135" s="185" t="s">
        <v>117</v>
      </c>
      <c r="E135" s="33"/>
      <c r="F135" s="186" t="s">
        <v>118</v>
      </c>
      <c r="G135" s="33"/>
      <c r="H135" s="33"/>
      <c r="I135" s="187"/>
      <c r="J135" s="33"/>
      <c r="K135" s="33"/>
      <c r="L135" s="36"/>
      <c r="M135" s="188"/>
      <c r="N135" s="189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117</v>
      </c>
      <c r="AU135" s="14" t="s">
        <v>83</v>
      </c>
    </row>
    <row r="136" spans="1:65" s="12" customFormat="1" ht="11.25">
      <c r="B136" s="190"/>
      <c r="C136" s="191"/>
      <c r="D136" s="185" t="s">
        <v>119</v>
      </c>
      <c r="E136" s="192" t="s">
        <v>1</v>
      </c>
      <c r="F136" s="193" t="s">
        <v>138</v>
      </c>
      <c r="G136" s="191"/>
      <c r="H136" s="194">
        <v>240</v>
      </c>
      <c r="I136" s="195"/>
      <c r="J136" s="191"/>
      <c r="K136" s="191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119</v>
      </c>
      <c r="AU136" s="200" t="s">
        <v>83</v>
      </c>
      <c r="AV136" s="12" t="s">
        <v>85</v>
      </c>
      <c r="AW136" s="12" t="s">
        <v>34</v>
      </c>
      <c r="AX136" s="12" t="s">
        <v>83</v>
      </c>
      <c r="AY136" s="200" t="s">
        <v>111</v>
      </c>
    </row>
    <row r="137" spans="1:65" s="2" customFormat="1" ht="16.5" customHeight="1">
      <c r="A137" s="31"/>
      <c r="B137" s="32"/>
      <c r="C137" s="171" t="s">
        <v>139</v>
      </c>
      <c r="D137" s="171" t="s">
        <v>112</v>
      </c>
      <c r="E137" s="172" t="s">
        <v>140</v>
      </c>
      <c r="F137" s="173" t="s">
        <v>141</v>
      </c>
      <c r="G137" s="174" t="s">
        <v>114</v>
      </c>
      <c r="H137" s="175">
        <v>64</v>
      </c>
      <c r="I137" s="176"/>
      <c r="J137" s="177">
        <f>ROUND(I137*H137,2)</f>
        <v>0</v>
      </c>
      <c r="K137" s="178"/>
      <c r="L137" s="36"/>
      <c r="M137" s="179" t="s">
        <v>1</v>
      </c>
      <c r="N137" s="180" t="s">
        <v>43</v>
      </c>
      <c r="O137" s="68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3" t="s">
        <v>115</v>
      </c>
      <c r="AT137" s="183" t="s">
        <v>112</v>
      </c>
      <c r="AU137" s="183" t="s">
        <v>83</v>
      </c>
      <c r="AY137" s="14" t="s">
        <v>111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4" t="s">
        <v>83</v>
      </c>
      <c r="BK137" s="184">
        <f>ROUND(I137*H137,2)</f>
        <v>0</v>
      </c>
      <c r="BL137" s="14" t="s">
        <v>115</v>
      </c>
      <c r="BM137" s="183" t="s">
        <v>142</v>
      </c>
    </row>
    <row r="138" spans="1:65" s="2" customFormat="1" ht="58.5">
      <c r="A138" s="31"/>
      <c r="B138" s="32"/>
      <c r="C138" s="33"/>
      <c r="D138" s="185" t="s">
        <v>117</v>
      </c>
      <c r="E138" s="33"/>
      <c r="F138" s="186" t="s">
        <v>118</v>
      </c>
      <c r="G138" s="33"/>
      <c r="H138" s="33"/>
      <c r="I138" s="187"/>
      <c r="J138" s="33"/>
      <c r="K138" s="33"/>
      <c r="L138" s="36"/>
      <c r="M138" s="188"/>
      <c r="N138" s="189"/>
      <c r="O138" s="68"/>
      <c r="P138" s="68"/>
      <c r="Q138" s="68"/>
      <c r="R138" s="68"/>
      <c r="S138" s="68"/>
      <c r="T138" s="69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T138" s="14" t="s">
        <v>117</v>
      </c>
      <c r="AU138" s="14" t="s">
        <v>83</v>
      </c>
    </row>
    <row r="139" spans="1:65" s="12" customFormat="1" ht="11.25">
      <c r="B139" s="190"/>
      <c r="C139" s="191"/>
      <c r="D139" s="185" t="s">
        <v>119</v>
      </c>
      <c r="E139" s="192" t="s">
        <v>1</v>
      </c>
      <c r="F139" s="193" t="s">
        <v>143</v>
      </c>
      <c r="G139" s="191"/>
      <c r="H139" s="194">
        <v>64</v>
      </c>
      <c r="I139" s="195"/>
      <c r="J139" s="191"/>
      <c r="K139" s="191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119</v>
      </c>
      <c r="AU139" s="200" t="s">
        <v>83</v>
      </c>
      <c r="AV139" s="12" t="s">
        <v>85</v>
      </c>
      <c r="AW139" s="12" t="s">
        <v>34</v>
      </c>
      <c r="AX139" s="12" t="s">
        <v>83</v>
      </c>
      <c r="AY139" s="200" t="s">
        <v>111</v>
      </c>
    </row>
    <row r="140" spans="1:65" s="2" customFormat="1" ht="16.5" customHeight="1">
      <c r="A140" s="31"/>
      <c r="B140" s="32"/>
      <c r="C140" s="171" t="s">
        <v>144</v>
      </c>
      <c r="D140" s="171" t="s">
        <v>112</v>
      </c>
      <c r="E140" s="172" t="s">
        <v>145</v>
      </c>
      <c r="F140" s="173" t="s">
        <v>146</v>
      </c>
      <c r="G140" s="174" t="s">
        <v>114</v>
      </c>
      <c r="H140" s="175">
        <v>1224</v>
      </c>
      <c r="I140" s="176"/>
      <c r="J140" s="177">
        <f>ROUND(I140*H140,2)</f>
        <v>0</v>
      </c>
      <c r="K140" s="178"/>
      <c r="L140" s="36"/>
      <c r="M140" s="179" t="s">
        <v>1</v>
      </c>
      <c r="N140" s="180" t="s">
        <v>43</v>
      </c>
      <c r="O140" s="68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3" t="s">
        <v>115</v>
      </c>
      <c r="AT140" s="183" t="s">
        <v>112</v>
      </c>
      <c r="AU140" s="183" t="s">
        <v>83</v>
      </c>
      <c r="AY140" s="14" t="s">
        <v>111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4" t="s">
        <v>83</v>
      </c>
      <c r="BK140" s="184">
        <f>ROUND(I140*H140,2)</f>
        <v>0</v>
      </c>
      <c r="BL140" s="14" t="s">
        <v>115</v>
      </c>
      <c r="BM140" s="183" t="s">
        <v>147</v>
      </c>
    </row>
    <row r="141" spans="1:65" s="2" customFormat="1" ht="58.5">
      <c r="A141" s="31"/>
      <c r="B141" s="32"/>
      <c r="C141" s="33"/>
      <c r="D141" s="185" t="s">
        <v>117</v>
      </c>
      <c r="E141" s="33"/>
      <c r="F141" s="186" t="s">
        <v>118</v>
      </c>
      <c r="G141" s="33"/>
      <c r="H141" s="33"/>
      <c r="I141" s="187"/>
      <c r="J141" s="33"/>
      <c r="K141" s="33"/>
      <c r="L141" s="36"/>
      <c r="M141" s="188"/>
      <c r="N141" s="189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117</v>
      </c>
      <c r="AU141" s="14" t="s">
        <v>83</v>
      </c>
    </row>
    <row r="142" spans="1:65" s="12" customFormat="1" ht="11.25">
      <c r="B142" s="190"/>
      <c r="C142" s="191"/>
      <c r="D142" s="185" t="s">
        <v>119</v>
      </c>
      <c r="E142" s="192" t="s">
        <v>1</v>
      </c>
      <c r="F142" s="193" t="s">
        <v>148</v>
      </c>
      <c r="G142" s="191"/>
      <c r="H142" s="194">
        <v>1224</v>
      </c>
      <c r="I142" s="195"/>
      <c r="J142" s="191"/>
      <c r="K142" s="191"/>
      <c r="L142" s="196"/>
      <c r="M142" s="197"/>
      <c r="N142" s="198"/>
      <c r="O142" s="198"/>
      <c r="P142" s="198"/>
      <c r="Q142" s="198"/>
      <c r="R142" s="198"/>
      <c r="S142" s="198"/>
      <c r="T142" s="199"/>
      <c r="AT142" s="200" t="s">
        <v>119</v>
      </c>
      <c r="AU142" s="200" t="s">
        <v>83</v>
      </c>
      <c r="AV142" s="12" t="s">
        <v>85</v>
      </c>
      <c r="AW142" s="12" t="s">
        <v>34</v>
      </c>
      <c r="AX142" s="12" t="s">
        <v>83</v>
      </c>
      <c r="AY142" s="200" t="s">
        <v>111</v>
      </c>
    </row>
    <row r="143" spans="1:65" s="2" customFormat="1" ht="16.5" customHeight="1">
      <c r="A143" s="31"/>
      <c r="B143" s="32"/>
      <c r="C143" s="171" t="s">
        <v>149</v>
      </c>
      <c r="D143" s="171" t="s">
        <v>112</v>
      </c>
      <c r="E143" s="172" t="s">
        <v>150</v>
      </c>
      <c r="F143" s="173" t="s">
        <v>151</v>
      </c>
      <c r="G143" s="174" t="s">
        <v>114</v>
      </c>
      <c r="H143" s="175">
        <v>4</v>
      </c>
      <c r="I143" s="176"/>
      <c r="J143" s="177">
        <f>ROUND(I143*H143,2)</f>
        <v>0</v>
      </c>
      <c r="K143" s="178"/>
      <c r="L143" s="36"/>
      <c r="M143" s="179" t="s">
        <v>1</v>
      </c>
      <c r="N143" s="180" t="s">
        <v>43</v>
      </c>
      <c r="O143" s="6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3" t="s">
        <v>115</v>
      </c>
      <c r="AT143" s="183" t="s">
        <v>112</v>
      </c>
      <c r="AU143" s="183" t="s">
        <v>83</v>
      </c>
      <c r="AY143" s="14" t="s">
        <v>111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4" t="s">
        <v>83</v>
      </c>
      <c r="BK143" s="184">
        <f>ROUND(I143*H143,2)</f>
        <v>0</v>
      </c>
      <c r="BL143" s="14" t="s">
        <v>115</v>
      </c>
      <c r="BM143" s="183" t="s">
        <v>152</v>
      </c>
    </row>
    <row r="144" spans="1:65" s="2" customFormat="1" ht="58.5">
      <c r="A144" s="31"/>
      <c r="B144" s="32"/>
      <c r="C144" s="33"/>
      <c r="D144" s="185" t="s">
        <v>117</v>
      </c>
      <c r="E144" s="33"/>
      <c r="F144" s="186" t="s">
        <v>118</v>
      </c>
      <c r="G144" s="33"/>
      <c r="H144" s="33"/>
      <c r="I144" s="187"/>
      <c r="J144" s="33"/>
      <c r="K144" s="33"/>
      <c r="L144" s="36"/>
      <c r="M144" s="188"/>
      <c r="N144" s="189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117</v>
      </c>
      <c r="AU144" s="14" t="s">
        <v>83</v>
      </c>
    </row>
    <row r="145" spans="1:65" s="12" customFormat="1" ht="11.25">
      <c r="B145" s="190"/>
      <c r="C145" s="191"/>
      <c r="D145" s="185" t="s">
        <v>119</v>
      </c>
      <c r="E145" s="192" t="s">
        <v>1</v>
      </c>
      <c r="F145" s="193" t="s">
        <v>153</v>
      </c>
      <c r="G145" s="191"/>
      <c r="H145" s="194">
        <v>4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119</v>
      </c>
      <c r="AU145" s="200" t="s">
        <v>83</v>
      </c>
      <c r="AV145" s="12" t="s">
        <v>85</v>
      </c>
      <c r="AW145" s="12" t="s">
        <v>34</v>
      </c>
      <c r="AX145" s="12" t="s">
        <v>83</v>
      </c>
      <c r="AY145" s="200" t="s">
        <v>111</v>
      </c>
    </row>
    <row r="146" spans="1:65" s="2" customFormat="1" ht="16.5" customHeight="1">
      <c r="A146" s="31"/>
      <c r="B146" s="32"/>
      <c r="C146" s="171" t="s">
        <v>154</v>
      </c>
      <c r="D146" s="171" t="s">
        <v>112</v>
      </c>
      <c r="E146" s="172" t="s">
        <v>155</v>
      </c>
      <c r="F146" s="173" t="s">
        <v>156</v>
      </c>
      <c r="G146" s="174" t="s">
        <v>114</v>
      </c>
      <c r="H146" s="175">
        <v>16</v>
      </c>
      <c r="I146" s="176"/>
      <c r="J146" s="177">
        <f>ROUND(I146*H146,2)</f>
        <v>0</v>
      </c>
      <c r="K146" s="178"/>
      <c r="L146" s="36"/>
      <c r="M146" s="179" t="s">
        <v>1</v>
      </c>
      <c r="N146" s="180" t="s">
        <v>43</v>
      </c>
      <c r="O146" s="6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3" t="s">
        <v>115</v>
      </c>
      <c r="AT146" s="183" t="s">
        <v>112</v>
      </c>
      <c r="AU146" s="183" t="s">
        <v>83</v>
      </c>
      <c r="AY146" s="14" t="s">
        <v>111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4" t="s">
        <v>83</v>
      </c>
      <c r="BK146" s="184">
        <f>ROUND(I146*H146,2)</f>
        <v>0</v>
      </c>
      <c r="BL146" s="14" t="s">
        <v>115</v>
      </c>
      <c r="BM146" s="183" t="s">
        <v>157</v>
      </c>
    </row>
    <row r="147" spans="1:65" s="2" customFormat="1" ht="58.5">
      <c r="A147" s="31"/>
      <c r="B147" s="32"/>
      <c r="C147" s="33"/>
      <c r="D147" s="185" t="s">
        <v>117</v>
      </c>
      <c r="E147" s="33"/>
      <c r="F147" s="186" t="s">
        <v>118</v>
      </c>
      <c r="G147" s="33"/>
      <c r="H147" s="33"/>
      <c r="I147" s="187"/>
      <c r="J147" s="33"/>
      <c r="K147" s="33"/>
      <c r="L147" s="36"/>
      <c r="M147" s="188"/>
      <c r="N147" s="189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117</v>
      </c>
      <c r="AU147" s="14" t="s">
        <v>83</v>
      </c>
    </row>
    <row r="148" spans="1:65" s="12" customFormat="1" ht="11.25">
      <c r="B148" s="190"/>
      <c r="C148" s="191"/>
      <c r="D148" s="185" t="s">
        <v>119</v>
      </c>
      <c r="E148" s="192" t="s">
        <v>1</v>
      </c>
      <c r="F148" s="193" t="s">
        <v>158</v>
      </c>
      <c r="G148" s="191"/>
      <c r="H148" s="194">
        <v>16</v>
      </c>
      <c r="I148" s="195"/>
      <c r="J148" s="191"/>
      <c r="K148" s="191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119</v>
      </c>
      <c r="AU148" s="200" t="s">
        <v>83</v>
      </c>
      <c r="AV148" s="12" t="s">
        <v>85</v>
      </c>
      <c r="AW148" s="12" t="s">
        <v>34</v>
      </c>
      <c r="AX148" s="12" t="s">
        <v>83</v>
      </c>
      <c r="AY148" s="200" t="s">
        <v>111</v>
      </c>
    </row>
    <row r="149" spans="1:65" s="2" customFormat="1" ht="16.5" customHeight="1">
      <c r="A149" s="31"/>
      <c r="B149" s="32"/>
      <c r="C149" s="171" t="s">
        <v>159</v>
      </c>
      <c r="D149" s="171" t="s">
        <v>112</v>
      </c>
      <c r="E149" s="172" t="s">
        <v>160</v>
      </c>
      <c r="F149" s="173" t="s">
        <v>161</v>
      </c>
      <c r="G149" s="174" t="s">
        <v>114</v>
      </c>
      <c r="H149" s="175">
        <v>24</v>
      </c>
      <c r="I149" s="176"/>
      <c r="J149" s="177">
        <f>ROUND(I149*H149,2)</f>
        <v>0</v>
      </c>
      <c r="K149" s="178"/>
      <c r="L149" s="36"/>
      <c r="M149" s="179" t="s">
        <v>1</v>
      </c>
      <c r="N149" s="180" t="s">
        <v>43</v>
      </c>
      <c r="O149" s="68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3" t="s">
        <v>115</v>
      </c>
      <c r="AT149" s="183" t="s">
        <v>112</v>
      </c>
      <c r="AU149" s="183" t="s">
        <v>83</v>
      </c>
      <c r="AY149" s="14" t="s">
        <v>111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4" t="s">
        <v>83</v>
      </c>
      <c r="BK149" s="184">
        <f>ROUND(I149*H149,2)</f>
        <v>0</v>
      </c>
      <c r="BL149" s="14" t="s">
        <v>115</v>
      </c>
      <c r="BM149" s="183" t="s">
        <v>162</v>
      </c>
    </row>
    <row r="150" spans="1:65" s="2" customFormat="1" ht="58.5">
      <c r="A150" s="31"/>
      <c r="B150" s="32"/>
      <c r="C150" s="33"/>
      <c r="D150" s="185" t="s">
        <v>117</v>
      </c>
      <c r="E150" s="33"/>
      <c r="F150" s="186" t="s">
        <v>118</v>
      </c>
      <c r="G150" s="33"/>
      <c r="H150" s="33"/>
      <c r="I150" s="187"/>
      <c r="J150" s="33"/>
      <c r="K150" s="33"/>
      <c r="L150" s="36"/>
      <c r="M150" s="188"/>
      <c r="N150" s="189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117</v>
      </c>
      <c r="AU150" s="14" t="s">
        <v>83</v>
      </c>
    </row>
    <row r="151" spans="1:65" s="12" customFormat="1" ht="11.25">
      <c r="B151" s="190"/>
      <c r="C151" s="191"/>
      <c r="D151" s="185" t="s">
        <v>119</v>
      </c>
      <c r="E151" s="192" t="s">
        <v>1</v>
      </c>
      <c r="F151" s="193" t="s">
        <v>163</v>
      </c>
      <c r="G151" s="191"/>
      <c r="H151" s="194">
        <v>24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119</v>
      </c>
      <c r="AU151" s="200" t="s">
        <v>83</v>
      </c>
      <c r="AV151" s="12" t="s">
        <v>85</v>
      </c>
      <c r="AW151" s="12" t="s">
        <v>34</v>
      </c>
      <c r="AX151" s="12" t="s">
        <v>83</v>
      </c>
      <c r="AY151" s="200" t="s">
        <v>111</v>
      </c>
    </row>
    <row r="152" spans="1:65" s="2" customFormat="1" ht="16.5" customHeight="1">
      <c r="A152" s="31"/>
      <c r="B152" s="32"/>
      <c r="C152" s="171" t="s">
        <v>164</v>
      </c>
      <c r="D152" s="171" t="s">
        <v>112</v>
      </c>
      <c r="E152" s="172" t="s">
        <v>165</v>
      </c>
      <c r="F152" s="173" t="s">
        <v>166</v>
      </c>
      <c r="G152" s="174" t="s">
        <v>114</v>
      </c>
      <c r="H152" s="175">
        <v>8</v>
      </c>
      <c r="I152" s="176"/>
      <c r="J152" s="177">
        <f>ROUND(I152*H152,2)</f>
        <v>0</v>
      </c>
      <c r="K152" s="178"/>
      <c r="L152" s="36"/>
      <c r="M152" s="179" t="s">
        <v>1</v>
      </c>
      <c r="N152" s="180" t="s">
        <v>43</v>
      </c>
      <c r="O152" s="68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115</v>
      </c>
      <c r="AT152" s="183" t="s">
        <v>112</v>
      </c>
      <c r="AU152" s="183" t="s">
        <v>83</v>
      </c>
      <c r="AY152" s="14" t="s">
        <v>111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4" t="s">
        <v>83</v>
      </c>
      <c r="BK152" s="184">
        <f>ROUND(I152*H152,2)</f>
        <v>0</v>
      </c>
      <c r="BL152" s="14" t="s">
        <v>115</v>
      </c>
      <c r="BM152" s="183" t="s">
        <v>167</v>
      </c>
    </row>
    <row r="153" spans="1:65" s="2" customFormat="1" ht="58.5">
      <c r="A153" s="31"/>
      <c r="B153" s="32"/>
      <c r="C153" s="33"/>
      <c r="D153" s="185" t="s">
        <v>117</v>
      </c>
      <c r="E153" s="33"/>
      <c r="F153" s="186" t="s">
        <v>118</v>
      </c>
      <c r="G153" s="33"/>
      <c r="H153" s="33"/>
      <c r="I153" s="187"/>
      <c r="J153" s="33"/>
      <c r="K153" s="33"/>
      <c r="L153" s="36"/>
      <c r="M153" s="188"/>
      <c r="N153" s="189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117</v>
      </c>
      <c r="AU153" s="14" t="s">
        <v>83</v>
      </c>
    </row>
    <row r="154" spans="1:65" s="12" customFormat="1" ht="11.25">
      <c r="B154" s="190"/>
      <c r="C154" s="191"/>
      <c r="D154" s="185" t="s">
        <v>119</v>
      </c>
      <c r="E154" s="192" t="s">
        <v>1</v>
      </c>
      <c r="F154" s="193" t="s">
        <v>168</v>
      </c>
      <c r="G154" s="191"/>
      <c r="H154" s="194">
        <v>8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119</v>
      </c>
      <c r="AU154" s="200" t="s">
        <v>83</v>
      </c>
      <c r="AV154" s="12" t="s">
        <v>85</v>
      </c>
      <c r="AW154" s="12" t="s">
        <v>34</v>
      </c>
      <c r="AX154" s="12" t="s">
        <v>83</v>
      </c>
      <c r="AY154" s="200" t="s">
        <v>111</v>
      </c>
    </row>
    <row r="155" spans="1:65" s="2" customFormat="1" ht="16.5" customHeight="1">
      <c r="A155" s="31"/>
      <c r="B155" s="32"/>
      <c r="C155" s="171" t="s">
        <v>169</v>
      </c>
      <c r="D155" s="171" t="s">
        <v>112</v>
      </c>
      <c r="E155" s="172" t="s">
        <v>170</v>
      </c>
      <c r="F155" s="173" t="s">
        <v>171</v>
      </c>
      <c r="G155" s="174" t="s">
        <v>114</v>
      </c>
      <c r="H155" s="175">
        <v>8</v>
      </c>
      <c r="I155" s="176"/>
      <c r="J155" s="177">
        <f>ROUND(I155*H155,2)</f>
        <v>0</v>
      </c>
      <c r="K155" s="178"/>
      <c r="L155" s="36"/>
      <c r="M155" s="179" t="s">
        <v>1</v>
      </c>
      <c r="N155" s="180" t="s">
        <v>43</v>
      </c>
      <c r="O155" s="68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3" t="s">
        <v>115</v>
      </c>
      <c r="AT155" s="183" t="s">
        <v>112</v>
      </c>
      <c r="AU155" s="183" t="s">
        <v>83</v>
      </c>
      <c r="AY155" s="14" t="s">
        <v>111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4" t="s">
        <v>83</v>
      </c>
      <c r="BK155" s="184">
        <f>ROUND(I155*H155,2)</f>
        <v>0</v>
      </c>
      <c r="BL155" s="14" t="s">
        <v>115</v>
      </c>
      <c r="BM155" s="183" t="s">
        <v>172</v>
      </c>
    </row>
    <row r="156" spans="1:65" s="2" customFormat="1" ht="58.5">
      <c r="A156" s="31"/>
      <c r="B156" s="32"/>
      <c r="C156" s="33"/>
      <c r="D156" s="185" t="s">
        <v>117</v>
      </c>
      <c r="E156" s="33"/>
      <c r="F156" s="186" t="s">
        <v>118</v>
      </c>
      <c r="G156" s="33"/>
      <c r="H156" s="33"/>
      <c r="I156" s="187"/>
      <c r="J156" s="33"/>
      <c r="K156" s="33"/>
      <c r="L156" s="36"/>
      <c r="M156" s="188"/>
      <c r="N156" s="189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117</v>
      </c>
      <c r="AU156" s="14" t="s">
        <v>83</v>
      </c>
    </row>
    <row r="157" spans="1:65" s="12" customFormat="1" ht="11.25">
      <c r="B157" s="190"/>
      <c r="C157" s="191"/>
      <c r="D157" s="185" t="s">
        <v>119</v>
      </c>
      <c r="E157" s="192" t="s">
        <v>1</v>
      </c>
      <c r="F157" s="193" t="s">
        <v>173</v>
      </c>
      <c r="G157" s="191"/>
      <c r="H157" s="194">
        <v>8</v>
      </c>
      <c r="I157" s="195"/>
      <c r="J157" s="191"/>
      <c r="K157" s="191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119</v>
      </c>
      <c r="AU157" s="200" t="s">
        <v>83</v>
      </c>
      <c r="AV157" s="12" t="s">
        <v>85</v>
      </c>
      <c r="AW157" s="12" t="s">
        <v>34</v>
      </c>
      <c r="AX157" s="12" t="s">
        <v>83</v>
      </c>
      <c r="AY157" s="200" t="s">
        <v>111</v>
      </c>
    </row>
    <row r="158" spans="1:65" s="2" customFormat="1" ht="16.5" customHeight="1">
      <c r="A158" s="31"/>
      <c r="B158" s="32"/>
      <c r="C158" s="171" t="s">
        <v>174</v>
      </c>
      <c r="D158" s="171" t="s">
        <v>112</v>
      </c>
      <c r="E158" s="172" t="s">
        <v>175</v>
      </c>
      <c r="F158" s="173" t="s">
        <v>176</v>
      </c>
      <c r="G158" s="174" t="s">
        <v>114</v>
      </c>
      <c r="H158" s="175">
        <v>292</v>
      </c>
      <c r="I158" s="176"/>
      <c r="J158" s="177">
        <f>ROUND(I158*H158,2)</f>
        <v>0</v>
      </c>
      <c r="K158" s="178"/>
      <c r="L158" s="36"/>
      <c r="M158" s="179" t="s">
        <v>1</v>
      </c>
      <c r="N158" s="180" t="s">
        <v>43</v>
      </c>
      <c r="O158" s="68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3" t="s">
        <v>115</v>
      </c>
      <c r="AT158" s="183" t="s">
        <v>112</v>
      </c>
      <c r="AU158" s="183" t="s">
        <v>83</v>
      </c>
      <c r="AY158" s="14" t="s">
        <v>111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4" t="s">
        <v>83</v>
      </c>
      <c r="BK158" s="184">
        <f>ROUND(I158*H158,2)</f>
        <v>0</v>
      </c>
      <c r="BL158" s="14" t="s">
        <v>115</v>
      </c>
      <c r="BM158" s="183" t="s">
        <v>177</v>
      </c>
    </row>
    <row r="159" spans="1:65" s="2" customFormat="1" ht="58.5">
      <c r="A159" s="31"/>
      <c r="B159" s="32"/>
      <c r="C159" s="33"/>
      <c r="D159" s="185" t="s">
        <v>117</v>
      </c>
      <c r="E159" s="33"/>
      <c r="F159" s="186" t="s">
        <v>118</v>
      </c>
      <c r="G159" s="33"/>
      <c r="H159" s="33"/>
      <c r="I159" s="187"/>
      <c r="J159" s="33"/>
      <c r="K159" s="33"/>
      <c r="L159" s="36"/>
      <c r="M159" s="188"/>
      <c r="N159" s="189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117</v>
      </c>
      <c r="AU159" s="14" t="s">
        <v>83</v>
      </c>
    </row>
    <row r="160" spans="1:65" s="12" customFormat="1" ht="11.25">
      <c r="B160" s="190"/>
      <c r="C160" s="191"/>
      <c r="D160" s="185" t="s">
        <v>119</v>
      </c>
      <c r="E160" s="192" t="s">
        <v>1</v>
      </c>
      <c r="F160" s="193" t="s">
        <v>178</v>
      </c>
      <c r="G160" s="191"/>
      <c r="H160" s="194">
        <v>292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119</v>
      </c>
      <c r="AU160" s="200" t="s">
        <v>83</v>
      </c>
      <c r="AV160" s="12" t="s">
        <v>85</v>
      </c>
      <c r="AW160" s="12" t="s">
        <v>34</v>
      </c>
      <c r="AX160" s="12" t="s">
        <v>83</v>
      </c>
      <c r="AY160" s="200" t="s">
        <v>111</v>
      </c>
    </row>
    <row r="161" spans="1:65" s="2" customFormat="1" ht="24.2" customHeight="1">
      <c r="A161" s="31"/>
      <c r="B161" s="32"/>
      <c r="C161" s="171" t="s">
        <v>179</v>
      </c>
      <c r="D161" s="171" t="s">
        <v>112</v>
      </c>
      <c r="E161" s="172" t="s">
        <v>180</v>
      </c>
      <c r="F161" s="173" t="s">
        <v>181</v>
      </c>
      <c r="G161" s="174" t="s">
        <v>114</v>
      </c>
      <c r="H161" s="175">
        <v>80</v>
      </c>
      <c r="I161" s="176"/>
      <c r="J161" s="177">
        <f>ROUND(I161*H161,2)</f>
        <v>0</v>
      </c>
      <c r="K161" s="178"/>
      <c r="L161" s="36"/>
      <c r="M161" s="179" t="s">
        <v>1</v>
      </c>
      <c r="N161" s="180" t="s">
        <v>43</v>
      </c>
      <c r="O161" s="68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3" t="s">
        <v>115</v>
      </c>
      <c r="AT161" s="183" t="s">
        <v>112</v>
      </c>
      <c r="AU161" s="183" t="s">
        <v>83</v>
      </c>
      <c r="AY161" s="14" t="s">
        <v>111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" t="s">
        <v>83</v>
      </c>
      <c r="BK161" s="184">
        <f>ROUND(I161*H161,2)</f>
        <v>0</v>
      </c>
      <c r="BL161" s="14" t="s">
        <v>115</v>
      </c>
      <c r="BM161" s="183" t="s">
        <v>182</v>
      </c>
    </row>
    <row r="162" spans="1:65" s="2" customFormat="1" ht="58.5">
      <c r="A162" s="31"/>
      <c r="B162" s="32"/>
      <c r="C162" s="33"/>
      <c r="D162" s="185" t="s">
        <v>117</v>
      </c>
      <c r="E162" s="33"/>
      <c r="F162" s="186" t="s">
        <v>118</v>
      </c>
      <c r="G162" s="33"/>
      <c r="H162" s="33"/>
      <c r="I162" s="187"/>
      <c r="J162" s="33"/>
      <c r="K162" s="33"/>
      <c r="L162" s="36"/>
      <c r="M162" s="188"/>
      <c r="N162" s="189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117</v>
      </c>
      <c r="AU162" s="14" t="s">
        <v>83</v>
      </c>
    </row>
    <row r="163" spans="1:65" s="12" customFormat="1" ht="11.25">
      <c r="B163" s="190"/>
      <c r="C163" s="191"/>
      <c r="D163" s="185" t="s">
        <v>119</v>
      </c>
      <c r="E163" s="192" t="s">
        <v>1</v>
      </c>
      <c r="F163" s="193" t="s">
        <v>183</v>
      </c>
      <c r="G163" s="191"/>
      <c r="H163" s="194">
        <v>80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119</v>
      </c>
      <c r="AU163" s="200" t="s">
        <v>83</v>
      </c>
      <c r="AV163" s="12" t="s">
        <v>85</v>
      </c>
      <c r="AW163" s="12" t="s">
        <v>34</v>
      </c>
      <c r="AX163" s="12" t="s">
        <v>83</v>
      </c>
      <c r="AY163" s="200" t="s">
        <v>111</v>
      </c>
    </row>
    <row r="164" spans="1:65" s="2" customFormat="1" ht="24.2" customHeight="1">
      <c r="A164" s="31"/>
      <c r="B164" s="32"/>
      <c r="C164" s="171" t="s">
        <v>8</v>
      </c>
      <c r="D164" s="171" t="s">
        <v>112</v>
      </c>
      <c r="E164" s="172" t="s">
        <v>184</v>
      </c>
      <c r="F164" s="173" t="s">
        <v>185</v>
      </c>
      <c r="G164" s="174" t="s">
        <v>114</v>
      </c>
      <c r="H164" s="175">
        <v>16</v>
      </c>
      <c r="I164" s="176"/>
      <c r="J164" s="177">
        <f>ROUND(I164*H164,2)</f>
        <v>0</v>
      </c>
      <c r="K164" s="178"/>
      <c r="L164" s="36"/>
      <c r="M164" s="179" t="s">
        <v>1</v>
      </c>
      <c r="N164" s="180" t="s">
        <v>43</v>
      </c>
      <c r="O164" s="68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3" t="s">
        <v>115</v>
      </c>
      <c r="AT164" s="183" t="s">
        <v>112</v>
      </c>
      <c r="AU164" s="183" t="s">
        <v>83</v>
      </c>
      <c r="AY164" s="14" t="s">
        <v>111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4" t="s">
        <v>83</v>
      </c>
      <c r="BK164" s="184">
        <f>ROUND(I164*H164,2)</f>
        <v>0</v>
      </c>
      <c r="BL164" s="14" t="s">
        <v>115</v>
      </c>
      <c r="BM164" s="183" t="s">
        <v>186</v>
      </c>
    </row>
    <row r="165" spans="1:65" s="2" customFormat="1" ht="58.5">
      <c r="A165" s="31"/>
      <c r="B165" s="32"/>
      <c r="C165" s="33"/>
      <c r="D165" s="185" t="s">
        <v>117</v>
      </c>
      <c r="E165" s="33"/>
      <c r="F165" s="186" t="s">
        <v>118</v>
      </c>
      <c r="G165" s="33"/>
      <c r="H165" s="33"/>
      <c r="I165" s="187"/>
      <c r="J165" s="33"/>
      <c r="K165" s="33"/>
      <c r="L165" s="36"/>
      <c r="M165" s="188"/>
      <c r="N165" s="189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117</v>
      </c>
      <c r="AU165" s="14" t="s">
        <v>83</v>
      </c>
    </row>
    <row r="166" spans="1:65" s="12" customFormat="1" ht="11.25">
      <c r="B166" s="190"/>
      <c r="C166" s="191"/>
      <c r="D166" s="185" t="s">
        <v>119</v>
      </c>
      <c r="E166" s="192" t="s">
        <v>1</v>
      </c>
      <c r="F166" s="193" t="s">
        <v>158</v>
      </c>
      <c r="G166" s="191"/>
      <c r="H166" s="194">
        <v>16</v>
      </c>
      <c r="I166" s="195"/>
      <c r="J166" s="191"/>
      <c r="K166" s="191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119</v>
      </c>
      <c r="AU166" s="200" t="s">
        <v>83</v>
      </c>
      <c r="AV166" s="12" t="s">
        <v>85</v>
      </c>
      <c r="AW166" s="12" t="s">
        <v>34</v>
      </c>
      <c r="AX166" s="12" t="s">
        <v>83</v>
      </c>
      <c r="AY166" s="200" t="s">
        <v>111</v>
      </c>
    </row>
    <row r="167" spans="1:65" s="11" customFormat="1" ht="25.9" customHeight="1">
      <c r="B167" s="157"/>
      <c r="C167" s="158"/>
      <c r="D167" s="159" t="s">
        <v>77</v>
      </c>
      <c r="E167" s="160" t="s">
        <v>121</v>
      </c>
      <c r="F167" s="160" t="s">
        <v>187</v>
      </c>
      <c r="G167" s="158"/>
      <c r="H167" s="158"/>
      <c r="I167" s="161"/>
      <c r="J167" s="162">
        <f>BK167</f>
        <v>0</v>
      </c>
      <c r="K167" s="158"/>
      <c r="L167" s="163"/>
      <c r="M167" s="164"/>
      <c r="N167" s="165"/>
      <c r="O167" s="165"/>
      <c r="P167" s="166">
        <f>SUM(P168:P173)</f>
        <v>0</v>
      </c>
      <c r="Q167" s="165"/>
      <c r="R167" s="166">
        <f>SUM(R168:R173)</f>
        <v>0</v>
      </c>
      <c r="S167" s="165"/>
      <c r="T167" s="167">
        <f>SUM(T168:T173)</f>
        <v>0</v>
      </c>
      <c r="AR167" s="168" t="s">
        <v>83</v>
      </c>
      <c r="AT167" s="169" t="s">
        <v>77</v>
      </c>
      <c r="AU167" s="169" t="s">
        <v>78</v>
      </c>
      <c r="AY167" s="168" t="s">
        <v>111</v>
      </c>
      <c r="BK167" s="170">
        <f>SUM(BK168:BK173)</f>
        <v>0</v>
      </c>
    </row>
    <row r="168" spans="1:65" s="2" customFormat="1" ht="33" customHeight="1">
      <c r="A168" s="31"/>
      <c r="B168" s="32"/>
      <c r="C168" s="171" t="s">
        <v>188</v>
      </c>
      <c r="D168" s="171" t="s">
        <v>112</v>
      </c>
      <c r="E168" s="172" t="s">
        <v>189</v>
      </c>
      <c r="F168" s="173" t="s">
        <v>190</v>
      </c>
      <c r="G168" s="174" t="s">
        <v>114</v>
      </c>
      <c r="H168" s="175">
        <v>880</v>
      </c>
      <c r="I168" s="176"/>
      <c r="J168" s="177">
        <f>ROUND(I168*H168,2)</f>
        <v>0</v>
      </c>
      <c r="K168" s="178"/>
      <c r="L168" s="36"/>
      <c r="M168" s="179" t="s">
        <v>1</v>
      </c>
      <c r="N168" s="180" t="s">
        <v>43</v>
      </c>
      <c r="O168" s="68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3" t="s">
        <v>115</v>
      </c>
      <c r="AT168" s="183" t="s">
        <v>112</v>
      </c>
      <c r="AU168" s="183" t="s">
        <v>83</v>
      </c>
      <c r="AY168" s="14" t="s">
        <v>111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4" t="s">
        <v>83</v>
      </c>
      <c r="BK168" s="184">
        <f>ROUND(I168*H168,2)</f>
        <v>0</v>
      </c>
      <c r="BL168" s="14" t="s">
        <v>115</v>
      </c>
      <c r="BM168" s="183" t="s">
        <v>191</v>
      </c>
    </row>
    <row r="169" spans="1:65" s="2" customFormat="1" ht="58.5">
      <c r="A169" s="31"/>
      <c r="B169" s="32"/>
      <c r="C169" s="33"/>
      <c r="D169" s="185" t="s">
        <v>117</v>
      </c>
      <c r="E169" s="33"/>
      <c r="F169" s="186" t="s">
        <v>118</v>
      </c>
      <c r="G169" s="33"/>
      <c r="H169" s="33"/>
      <c r="I169" s="187"/>
      <c r="J169" s="33"/>
      <c r="K169" s="33"/>
      <c r="L169" s="36"/>
      <c r="M169" s="188"/>
      <c r="N169" s="189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117</v>
      </c>
      <c r="AU169" s="14" t="s">
        <v>83</v>
      </c>
    </row>
    <row r="170" spans="1:65" s="12" customFormat="1" ht="11.25">
      <c r="B170" s="190"/>
      <c r="C170" s="191"/>
      <c r="D170" s="185" t="s">
        <v>119</v>
      </c>
      <c r="E170" s="192" t="s">
        <v>1</v>
      </c>
      <c r="F170" s="193" t="s">
        <v>192</v>
      </c>
      <c r="G170" s="191"/>
      <c r="H170" s="194">
        <v>880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119</v>
      </c>
      <c r="AU170" s="200" t="s">
        <v>83</v>
      </c>
      <c r="AV170" s="12" t="s">
        <v>85</v>
      </c>
      <c r="AW170" s="12" t="s">
        <v>34</v>
      </c>
      <c r="AX170" s="12" t="s">
        <v>83</v>
      </c>
      <c r="AY170" s="200" t="s">
        <v>111</v>
      </c>
    </row>
    <row r="171" spans="1:65" s="2" customFormat="1" ht="33" customHeight="1">
      <c r="A171" s="31"/>
      <c r="B171" s="32"/>
      <c r="C171" s="171" t="s">
        <v>193</v>
      </c>
      <c r="D171" s="171" t="s">
        <v>112</v>
      </c>
      <c r="E171" s="172" t="s">
        <v>194</v>
      </c>
      <c r="F171" s="173" t="s">
        <v>195</v>
      </c>
      <c r="G171" s="174" t="s">
        <v>114</v>
      </c>
      <c r="H171" s="175">
        <v>360</v>
      </c>
      <c r="I171" s="176"/>
      <c r="J171" s="177">
        <f>ROUND(I171*H171,2)</f>
        <v>0</v>
      </c>
      <c r="K171" s="178"/>
      <c r="L171" s="36"/>
      <c r="M171" s="179" t="s">
        <v>1</v>
      </c>
      <c r="N171" s="180" t="s">
        <v>43</v>
      </c>
      <c r="O171" s="68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3" t="s">
        <v>115</v>
      </c>
      <c r="AT171" s="183" t="s">
        <v>112</v>
      </c>
      <c r="AU171" s="183" t="s">
        <v>83</v>
      </c>
      <c r="AY171" s="14" t="s">
        <v>111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83</v>
      </c>
      <c r="BK171" s="184">
        <f>ROUND(I171*H171,2)</f>
        <v>0</v>
      </c>
      <c r="BL171" s="14" t="s">
        <v>115</v>
      </c>
      <c r="BM171" s="183" t="s">
        <v>196</v>
      </c>
    </row>
    <row r="172" spans="1:65" s="2" customFormat="1" ht="58.5">
      <c r="A172" s="31"/>
      <c r="B172" s="32"/>
      <c r="C172" s="33"/>
      <c r="D172" s="185" t="s">
        <v>117</v>
      </c>
      <c r="E172" s="33"/>
      <c r="F172" s="186" t="s">
        <v>118</v>
      </c>
      <c r="G172" s="33"/>
      <c r="H172" s="33"/>
      <c r="I172" s="187"/>
      <c r="J172" s="33"/>
      <c r="K172" s="33"/>
      <c r="L172" s="36"/>
      <c r="M172" s="188"/>
      <c r="N172" s="189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117</v>
      </c>
      <c r="AU172" s="14" t="s">
        <v>83</v>
      </c>
    </row>
    <row r="173" spans="1:65" s="12" customFormat="1" ht="11.25">
      <c r="B173" s="190"/>
      <c r="C173" s="191"/>
      <c r="D173" s="185" t="s">
        <v>119</v>
      </c>
      <c r="E173" s="192" t="s">
        <v>1</v>
      </c>
      <c r="F173" s="193" t="s">
        <v>197</v>
      </c>
      <c r="G173" s="191"/>
      <c r="H173" s="194">
        <v>360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119</v>
      </c>
      <c r="AU173" s="200" t="s">
        <v>83</v>
      </c>
      <c r="AV173" s="12" t="s">
        <v>85</v>
      </c>
      <c r="AW173" s="12" t="s">
        <v>34</v>
      </c>
      <c r="AX173" s="12" t="s">
        <v>83</v>
      </c>
      <c r="AY173" s="200" t="s">
        <v>111</v>
      </c>
    </row>
    <row r="174" spans="1:65" s="11" customFormat="1" ht="25.9" customHeight="1">
      <c r="B174" s="157"/>
      <c r="C174" s="158"/>
      <c r="D174" s="159" t="s">
        <v>77</v>
      </c>
      <c r="E174" s="160" t="s">
        <v>126</v>
      </c>
      <c r="F174" s="160" t="s">
        <v>198</v>
      </c>
      <c r="G174" s="158"/>
      <c r="H174" s="158"/>
      <c r="I174" s="161"/>
      <c r="J174" s="162">
        <f>BK174</f>
        <v>0</v>
      </c>
      <c r="K174" s="158"/>
      <c r="L174" s="163"/>
      <c r="M174" s="164"/>
      <c r="N174" s="165"/>
      <c r="O174" s="165"/>
      <c r="P174" s="166">
        <f>SUM(P175:P240)</f>
        <v>0</v>
      </c>
      <c r="Q174" s="165"/>
      <c r="R174" s="166">
        <f>SUM(R175:R240)</f>
        <v>0</v>
      </c>
      <c r="S174" s="165"/>
      <c r="T174" s="167">
        <f>SUM(T175:T240)</f>
        <v>0</v>
      </c>
      <c r="AR174" s="168" t="s">
        <v>83</v>
      </c>
      <c r="AT174" s="169" t="s">
        <v>77</v>
      </c>
      <c r="AU174" s="169" t="s">
        <v>78</v>
      </c>
      <c r="AY174" s="168" t="s">
        <v>111</v>
      </c>
      <c r="BK174" s="170">
        <f>SUM(BK175:BK240)</f>
        <v>0</v>
      </c>
    </row>
    <row r="175" spans="1:65" s="2" customFormat="1" ht="16.5" customHeight="1">
      <c r="A175" s="31"/>
      <c r="B175" s="32"/>
      <c r="C175" s="201" t="s">
        <v>199</v>
      </c>
      <c r="D175" s="201" t="s">
        <v>200</v>
      </c>
      <c r="E175" s="202" t="s">
        <v>83</v>
      </c>
      <c r="F175" s="203" t="s">
        <v>201</v>
      </c>
      <c r="G175" s="204" t="s">
        <v>114</v>
      </c>
      <c r="H175" s="205">
        <v>20</v>
      </c>
      <c r="I175" s="206"/>
      <c r="J175" s="207">
        <f t="shared" ref="J175:J199" si="0">ROUND(I175*H175,2)</f>
        <v>0</v>
      </c>
      <c r="K175" s="208"/>
      <c r="L175" s="209"/>
      <c r="M175" s="210" t="s">
        <v>1</v>
      </c>
      <c r="N175" s="211" t="s">
        <v>43</v>
      </c>
      <c r="O175" s="68"/>
      <c r="P175" s="181">
        <f t="shared" ref="P175:P199" si="1">O175*H175</f>
        <v>0</v>
      </c>
      <c r="Q175" s="181">
        <v>0</v>
      </c>
      <c r="R175" s="181">
        <f t="shared" ref="R175:R199" si="2">Q175*H175</f>
        <v>0</v>
      </c>
      <c r="S175" s="181">
        <v>0</v>
      </c>
      <c r="T175" s="182">
        <f t="shared" ref="T175:T199" si="3"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3" t="s">
        <v>149</v>
      </c>
      <c r="AT175" s="183" t="s">
        <v>200</v>
      </c>
      <c r="AU175" s="183" t="s">
        <v>83</v>
      </c>
      <c r="AY175" s="14" t="s">
        <v>111</v>
      </c>
      <c r="BE175" s="184">
        <f t="shared" ref="BE175:BE199" si="4">IF(N175="základní",J175,0)</f>
        <v>0</v>
      </c>
      <c r="BF175" s="184">
        <f t="shared" ref="BF175:BF199" si="5">IF(N175="snížená",J175,0)</f>
        <v>0</v>
      </c>
      <c r="BG175" s="184">
        <f t="shared" ref="BG175:BG199" si="6">IF(N175="zákl. přenesená",J175,0)</f>
        <v>0</v>
      </c>
      <c r="BH175" s="184">
        <f t="shared" ref="BH175:BH199" si="7">IF(N175="sníž. přenesená",J175,0)</f>
        <v>0</v>
      </c>
      <c r="BI175" s="184">
        <f t="shared" ref="BI175:BI199" si="8">IF(N175="nulová",J175,0)</f>
        <v>0</v>
      </c>
      <c r="BJ175" s="14" t="s">
        <v>83</v>
      </c>
      <c r="BK175" s="184">
        <f t="shared" ref="BK175:BK199" si="9">ROUND(I175*H175,2)</f>
        <v>0</v>
      </c>
      <c r="BL175" s="14" t="s">
        <v>115</v>
      </c>
      <c r="BM175" s="183" t="s">
        <v>202</v>
      </c>
    </row>
    <row r="176" spans="1:65" s="2" customFormat="1" ht="21.75" customHeight="1">
      <c r="A176" s="31"/>
      <c r="B176" s="32"/>
      <c r="C176" s="201" t="s">
        <v>203</v>
      </c>
      <c r="D176" s="201" t="s">
        <v>200</v>
      </c>
      <c r="E176" s="202" t="s">
        <v>85</v>
      </c>
      <c r="F176" s="203" t="s">
        <v>204</v>
      </c>
      <c r="G176" s="204" t="s">
        <v>205</v>
      </c>
      <c r="H176" s="205">
        <v>500</v>
      </c>
      <c r="I176" s="206"/>
      <c r="J176" s="207">
        <f t="shared" si="0"/>
        <v>0</v>
      </c>
      <c r="K176" s="208"/>
      <c r="L176" s="209"/>
      <c r="M176" s="210" t="s">
        <v>1</v>
      </c>
      <c r="N176" s="211" t="s">
        <v>43</v>
      </c>
      <c r="O176" s="68"/>
      <c r="P176" s="181">
        <f t="shared" si="1"/>
        <v>0</v>
      </c>
      <c r="Q176" s="181">
        <v>0</v>
      </c>
      <c r="R176" s="181">
        <f t="shared" si="2"/>
        <v>0</v>
      </c>
      <c r="S176" s="181">
        <v>0</v>
      </c>
      <c r="T176" s="182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3" t="s">
        <v>149</v>
      </c>
      <c r="AT176" s="183" t="s">
        <v>200</v>
      </c>
      <c r="AU176" s="183" t="s">
        <v>83</v>
      </c>
      <c r="AY176" s="14" t="s">
        <v>111</v>
      </c>
      <c r="BE176" s="184">
        <f t="shared" si="4"/>
        <v>0</v>
      </c>
      <c r="BF176" s="184">
        <f t="shared" si="5"/>
        <v>0</v>
      </c>
      <c r="BG176" s="184">
        <f t="shared" si="6"/>
        <v>0</v>
      </c>
      <c r="BH176" s="184">
        <f t="shared" si="7"/>
        <v>0</v>
      </c>
      <c r="BI176" s="184">
        <f t="shared" si="8"/>
        <v>0</v>
      </c>
      <c r="BJ176" s="14" t="s">
        <v>83</v>
      </c>
      <c r="BK176" s="184">
        <f t="shared" si="9"/>
        <v>0</v>
      </c>
      <c r="BL176" s="14" t="s">
        <v>115</v>
      </c>
      <c r="BM176" s="183" t="s">
        <v>206</v>
      </c>
    </row>
    <row r="177" spans="1:65" s="2" customFormat="1" ht="16.5" customHeight="1">
      <c r="A177" s="31"/>
      <c r="B177" s="32"/>
      <c r="C177" s="201" t="s">
        <v>207</v>
      </c>
      <c r="D177" s="201" t="s">
        <v>200</v>
      </c>
      <c r="E177" s="202" t="s">
        <v>125</v>
      </c>
      <c r="F177" s="203" t="s">
        <v>208</v>
      </c>
      <c r="G177" s="204" t="s">
        <v>114</v>
      </c>
      <c r="H177" s="205">
        <v>10</v>
      </c>
      <c r="I177" s="206"/>
      <c r="J177" s="207">
        <f t="shared" si="0"/>
        <v>0</v>
      </c>
      <c r="K177" s="208"/>
      <c r="L177" s="209"/>
      <c r="M177" s="210" t="s">
        <v>1</v>
      </c>
      <c r="N177" s="211" t="s">
        <v>43</v>
      </c>
      <c r="O177" s="68"/>
      <c r="P177" s="181">
        <f t="shared" si="1"/>
        <v>0</v>
      </c>
      <c r="Q177" s="181">
        <v>0</v>
      </c>
      <c r="R177" s="181">
        <f t="shared" si="2"/>
        <v>0</v>
      </c>
      <c r="S177" s="181">
        <v>0</v>
      </c>
      <c r="T177" s="182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3" t="s">
        <v>149</v>
      </c>
      <c r="AT177" s="183" t="s">
        <v>200</v>
      </c>
      <c r="AU177" s="183" t="s">
        <v>83</v>
      </c>
      <c r="AY177" s="14" t="s">
        <v>111</v>
      </c>
      <c r="BE177" s="184">
        <f t="shared" si="4"/>
        <v>0</v>
      </c>
      <c r="BF177" s="184">
        <f t="shared" si="5"/>
        <v>0</v>
      </c>
      <c r="BG177" s="184">
        <f t="shared" si="6"/>
        <v>0</v>
      </c>
      <c r="BH177" s="184">
        <f t="shared" si="7"/>
        <v>0</v>
      </c>
      <c r="BI177" s="184">
        <f t="shared" si="8"/>
        <v>0</v>
      </c>
      <c r="BJ177" s="14" t="s">
        <v>83</v>
      </c>
      <c r="BK177" s="184">
        <f t="shared" si="9"/>
        <v>0</v>
      </c>
      <c r="BL177" s="14" t="s">
        <v>115</v>
      </c>
      <c r="BM177" s="183" t="s">
        <v>209</v>
      </c>
    </row>
    <row r="178" spans="1:65" s="2" customFormat="1" ht="16.5" customHeight="1">
      <c r="A178" s="31"/>
      <c r="B178" s="32"/>
      <c r="C178" s="201" t="s">
        <v>7</v>
      </c>
      <c r="D178" s="201" t="s">
        <v>200</v>
      </c>
      <c r="E178" s="202" t="s">
        <v>115</v>
      </c>
      <c r="F178" s="203" t="s">
        <v>210</v>
      </c>
      <c r="G178" s="204" t="s">
        <v>211</v>
      </c>
      <c r="H178" s="205">
        <v>20</v>
      </c>
      <c r="I178" s="206"/>
      <c r="J178" s="207">
        <f t="shared" si="0"/>
        <v>0</v>
      </c>
      <c r="K178" s="208"/>
      <c r="L178" s="209"/>
      <c r="M178" s="210" t="s">
        <v>1</v>
      </c>
      <c r="N178" s="211" t="s">
        <v>43</v>
      </c>
      <c r="O178" s="68"/>
      <c r="P178" s="181">
        <f t="shared" si="1"/>
        <v>0</v>
      </c>
      <c r="Q178" s="181">
        <v>0</v>
      </c>
      <c r="R178" s="181">
        <f t="shared" si="2"/>
        <v>0</v>
      </c>
      <c r="S178" s="181">
        <v>0</v>
      </c>
      <c r="T178" s="182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3" t="s">
        <v>149</v>
      </c>
      <c r="AT178" s="183" t="s">
        <v>200</v>
      </c>
      <c r="AU178" s="183" t="s">
        <v>83</v>
      </c>
      <c r="AY178" s="14" t="s">
        <v>111</v>
      </c>
      <c r="BE178" s="184">
        <f t="shared" si="4"/>
        <v>0</v>
      </c>
      <c r="BF178" s="184">
        <f t="shared" si="5"/>
        <v>0</v>
      </c>
      <c r="BG178" s="184">
        <f t="shared" si="6"/>
        <v>0</v>
      </c>
      <c r="BH178" s="184">
        <f t="shared" si="7"/>
        <v>0</v>
      </c>
      <c r="BI178" s="184">
        <f t="shared" si="8"/>
        <v>0</v>
      </c>
      <c r="BJ178" s="14" t="s">
        <v>83</v>
      </c>
      <c r="BK178" s="184">
        <f t="shared" si="9"/>
        <v>0</v>
      </c>
      <c r="BL178" s="14" t="s">
        <v>115</v>
      </c>
      <c r="BM178" s="183" t="s">
        <v>212</v>
      </c>
    </row>
    <row r="179" spans="1:65" s="2" customFormat="1" ht="16.5" customHeight="1">
      <c r="A179" s="31"/>
      <c r="B179" s="32"/>
      <c r="C179" s="201" t="s">
        <v>213</v>
      </c>
      <c r="D179" s="201" t="s">
        <v>200</v>
      </c>
      <c r="E179" s="202" t="s">
        <v>134</v>
      </c>
      <c r="F179" s="203" t="s">
        <v>214</v>
      </c>
      <c r="G179" s="204" t="s">
        <v>215</v>
      </c>
      <c r="H179" s="205">
        <v>2</v>
      </c>
      <c r="I179" s="206"/>
      <c r="J179" s="207">
        <f t="shared" si="0"/>
        <v>0</v>
      </c>
      <c r="K179" s="208"/>
      <c r="L179" s="209"/>
      <c r="M179" s="210" t="s">
        <v>1</v>
      </c>
      <c r="N179" s="211" t="s">
        <v>43</v>
      </c>
      <c r="O179" s="68"/>
      <c r="P179" s="181">
        <f t="shared" si="1"/>
        <v>0</v>
      </c>
      <c r="Q179" s="181">
        <v>0</v>
      </c>
      <c r="R179" s="181">
        <f t="shared" si="2"/>
        <v>0</v>
      </c>
      <c r="S179" s="181">
        <v>0</v>
      </c>
      <c r="T179" s="182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3" t="s">
        <v>149</v>
      </c>
      <c r="AT179" s="183" t="s">
        <v>200</v>
      </c>
      <c r="AU179" s="183" t="s">
        <v>83</v>
      </c>
      <c r="AY179" s="14" t="s">
        <v>111</v>
      </c>
      <c r="BE179" s="184">
        <f t="shared" si="4"/>
        <v>0</v>
      </c>
      <c r="BF179" s="184">
        <f t="shared" si="5"/>
        <v>0</v>
      </c>
      <c r="BG179" s="184">
        <f t="shared" si="6"/>
        <v>0</v>
      </c>
      <c r="BH179" s="184">
        <f t="shared" si="7"/>
        <v>0</v>
      </c>
      <c r="BI179" s="184">
        <f t="shared" si="8"/>
        <v>0</v>
      </c>
      <c r="BJ179" s="14" t="s">
        <v>83</v>
      </c>
      <c r="BK179" s="184">
        <f t="shared" si="9"/>
        <v>0</v>
      </c>
      <c r="BL179" s="14" t="s">
        <v>115</v>
      </c>
      <c r="BM179" s="183" t="s">
        <v>216</v>
      </c>
    </row>
    <row r="180" spans="1:65" s="2" customFormat="1" ht="16.5" customHeight="1">
      <c r="A180" s="31"/>
      <c r="B180" s="32"/>
      <c r="C180" s="201" t="s">
        <v>217</v>
      </c>
      <c r="D180" s="201" t="s">
        <v>200</v>
      </c>
      <c r="E180" s="202" t="s">
        <v>139</v>
      </c>
      <c r="F180" s="203" t="s">
        <v>218</v>
      </c>
      <c r="G180" s="204" t="s">
        <v>114</v>
      </c>
      <c r="H180" s="205">
        <v>8</v>
      </c>
      <c r="I180" s="206"/>
      <c r="J180" s="207">
        <f t="shared" si="0"/>
        <v>0</v>
      </c>
      <c r="K180" s="208"/>
      <c r="L180" s="209"/>
      <c r="M180" s="210" t="s">
        <v>1</v>
      </c>
      <c r="N180" s="211" t="s">
        <v>43</v>
      </c>
      <c r="O180" s="68"/>
      <c r="P180" s="181">
        <f t="shared" si="1"/>
        <v>0</v>
      </c>
      <c r="Q180" s="181">
        <v>0</v>
      </c>
      <c r="R180" s="181">
        <f t="shared" si="2"/>
        <v>0</v>
      </c>
      <c r="S180" s="181">
        <v>0</v>
      </c>
      <c r="T180" s="182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3" t="s">
        <v>149</v>
      </c>
      <c r="AT180" s="183" t="s">
        <v>200</v>
      </c>
      <c r="AU180" s="183" t="s">
        <v>83</v>
      </c>
      <c r="AY180" s="14" t="s">
        <v>111</v>
      </c>
      <c r="BE180" s="184">
        <f t="shared" si="4"/>
        <v>0</v>
      </c>
      <c r="BF180" s="184">
        <f t="shared" si="5"/>
        <v>0</v>
      </c>
      <c r="BG180" s="184">
        <f t="shared" si="6"/>
        <v>0</v>
      </c>
      <c r="BH180" s="184">
        <f t="shared" si="7"/>
        <v>0</v>
      </c>
      <c r="BI180" s="184">
        <f t="shared" si="8"/>
        <v>0</v>
      </c>
      <c r="BJ180" s="14" t="s">
        <v>83</v>
      </c>
      <c r="BK180" s="184">
        <f t="shared" si="9"/>
        <v>0</v>
      </c>
      <c r="BL180" s="14" t="s">
        <v>115</v>
      </c>
      <c r="BM180" s="183" t="s">
        <v>219</v>
      </c>
    </row>
    <row r="181" spans="1:65" s="2" customFormat="1" ht="21.75" customHeight="1">
      <c r="A181" s="31"/>
      <c r="B181" s="32"/>
      <c r="C181" s="201" t="s">
        <v>220</v>
      </c>
      <c r="D181" s="201" t="s">
        <v>200</v>
      </c>
      <c r="E181" s="202" t="s">
        <v>149</v>
      </c>
      <c r="F181" s="203" t="s">
        <v>221</v>
      </c>
      <c r="G181" s="204" t="s">
        <v>114</v>
      </c>
      <c r="H181" s="205">
        <v>4</v>
      </c>
      <c r="I181" s="206"/>
      <c r="J181" s="207">
        <f t="shared" si="0"/>
        <v>0</v>
      </c>
      <c r="K181" s="208"/>
      <c r="L181" s="209"/>
      <c r="M181" s="210" t="s">
        <v>1</v>
      </c>
      <c r="N181" s="211" t="s">
        <v>43</v>
      </c>
      <c r="O181" s="68"/>
      <c r="P181" s="181">
        <f t="shared" si="1"/>
        <v>0</v>
      </c>
      <c r="Q181" s="181">
        <v>0</v>
      </c>
      <c r="R181" s="181">
        <f t="shared" si="2"/>
        <v>0</v>
      </c>
      <c r="S181" s="181">
        <v>0</v>
      </c>
      <c r="T181" s="182">
        <f t="shared" si="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3" t="s">
        <v>149</v>
      </c>
      <c r="AT181" s="183" t="s">
        <v>200</v>
      </c>
      <c r="AU181" s="183" t="s">
        <v>83</v>
      </c>
      <c r="AY181" s="14" t="s">
        <v>111</v>
      </c>
      <c r="BE181" s="184">
        <f t="shared" si="4"/>
        <v>0</v>
      </c>
      <c r="BF181" s="184">
        <f t="shared" si="5"/>
        <v>0</v>
      </c>
      <c r="BG181" s="184">
        <f t="shared" si="6"/>
        <v>0</v>
      </c>
      <c r="BH181" s="184">
        <f t="shared" si="7"/>
        <v>0</v>
      </c>
      <c r="BI181" s="184">
        <f t="shared" si="8"/>
        <v>0</v>
      </c>
      <c r="BJ181" s="14" t="s">
        <v>83</v>
      </c>
      <c r="BK181" s="184">
        <f t="shared" si="9"/>
        <v>0</v>
      </c>
      <c r="BL181" s="14" t="s">
        <v>115</v>
      </c>
      <c r="BM181" s="183" t="s">
        <v>222</v>
      </c>
    </row>
    <row r="182" spans="1:65" s="2" customFormat="1" ht="24.2" customHeight="1">
      <c r="A182" s="31"/>
      <c r="B182" s="32"/>
      <c r="C182" s="201" t="s">
        <v>223</v>
      </c>
      <c r="D182" s="201" t="s">
        <v>200</v>
      </c>
      <c r="E182" s="202" t="s">
        <v>154</v>
      </c>
      <c r="F182" s="203" t="s">
        <v>224</v>
      </c>
      <c r="G182" s="204" t="s">
        <v>114</v>
      </c>
      <c r="H182" s="205">
        <v>16</v>
      </c>
      <c r="I182" s="206"/>
      <c r="J182" s="207">
        <f t="shared" si="0"/>
        <v>0</v>
      </c>
      <c r="K182" s="208"/>
      <c r="L182" s="209"/>
      <c r="M182" s="210" t="s">
        <v>1</v>
      </c>
      <c r="N182" s="211" t="s">
        <v>43</v>
      </c>
      <c r="O182" s="68"/>
      <c r="P182" s="181">
        <f t="shared" si="1"/>
        <v>0</v>
      </c>
      <c r="Q182" s="181">
        <v>0</v>
      </c>
      <c r="R182" s="181">
        <f t="shared" si="2"/>
        <v>0</v>
      </c>
      <c r="S182" s="181">
        <v>0</v>
      </c>
      <c r="T182" s="182">
        <f t="shared" si="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3" t="s">
        <v>149</v>
      </c>
      <c r="AT182" s="183" t="s">
        <v>200</v>
      </c>
      <c r="AU182" s="183" t="s">
        <v>83</v>
      </c>
      <c r="AY182" s="14" t="s">
        <v>111</v>
      </c>
      <c r="BE182" s="184">
        <f t="shared" si="4"/>
        <v>0</v>
      </c>
      <c r="BF182" s="184">
        <f t="shared" si="5"/>
        <v>0</v>
      </c>
      <c r="BG182" s="184">
        <f t="shared" si="6"/>
        <v>0</v>
      </c>
      <c r="BH182" s="184">
        <f t="shared" si="7"/>
        <v>0</v>
      </c>
      <c r="BI182" s="184">
        <f t="shared" si="8"/>
        <v>0</v>
      </c>
      <c r="BJ182" s="14" t="s">
        <v>83</v>
      </c>
      <c r="BK182" s="184">
        <f t="shared" si="9"/>
        <v>0</v>
      </c>
      <c r="BL182" s="14" t="s">
        <v>115</v>
      </c>
      <c r="BM182" s="183" t="s">
        <v>225</v>
      </c>
    </row>
    <row r="183" spans="1:65" s="2" customFormat="1" ht="16.5" customHeight="1">
      <c r="A183" s="31"/>
      <c r="B183" s="32"/>
      <c r="C183" s="201" t="s">
        <v>226</v>
      </c>
      <c r="D183" s="201" t="s">
        <v>200</v>
      </c>
      <c r="E183" s="202" t="s">
        <v>159</v>
      </c>
      <c r="F183" s="203" t="s">
        <v>227</v>
      </c>
      <c r="G183" s="204" t="s">
        <v>211</v>
      </c>
      <c r="H183" s="205">
        <v>10</v>
      </c>
      <c r="I183" s="206"/>
      <c r="J183" s="207">
        <f t="shared" si="0"/>
        <v>0</v>
      </c>
      <c r="K183" s="208"/>
      <c r="L183" s="209"/>
      <c r="M183" s="210" t="s">
        <v>1</v>
      </c>
      <c r="N183" s="211" t="s">
        <v>43</v>
      </c>
      <c r="O183" s="68"/>
      <c r="P183" s="181">
        <f t="shared" si="1"/>
        <v>0</v>
      </c>
      <c r="Q183" s="181">
        <v>0</v>
      </c>
      <c r="R183" s="181">
        <f t="shared" si="2"/>
        <v>0</v>
      </c>
      <c r="S183" s="181">
        <v>0</v>
      </c>
      <c r="T183" s="182">
        <f t="shared" si="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3" t="s">
        <v>149</v>
      </c>
      <c r="AT183" s="183" t="s">
        <v>200</v>
      </c>
      <c r="AU183" s="183" t="s">
        <v>83</v>
      </c>
      <c r="AY183" s="14" t="s">
        <v>111</v>
      </c>
      <c r="BE183" s="184">
        <f t="shared" si="4"/>
        <v>0</v>
      </c>
      <c r="BF183" s="184">
        <f t="shared" si="5"/>
        <v>0</v>
      </c>
      <c r="BG183" s="184">
        <f t="shared" si="6"/>
        <v>0</v>
      </c>
      <c r="BH183" s="184">
        <f t="shared" si="7"/>
        <v>0</v>
      </c>
      <c r="BI183" s="184">
        <f t="shared" si="8"/>
        <v>0</v>
      </c>
      <c r="BJ183" s="14" t="s">
        <v>83</v>
      </c>
      <c r="BK183" s="184">
        <f t="shared" si="9"/>
        <v>0</v>
      </c>
      <c r="BL183" s="14" t="s">
        <v>115</v>
      </c>
      <c r="BM183" s="183" t="s">
        <v>228</v>
      </c>
    </row>
    <row r="184" spans="1:65" s="2" customFormat="1" ht="21.75" customHeight="1">
      <c r="A184" s="31"/>
      <c r="B184" s="32"/>
      <c r="C184" s="201" t="s">
        <v>229</v>
      </c>
      <c r="D184" s="201" t="s">
        <v>200</v>
      </c>
      <c r="E184" s="202" t="s">
        <v>164</v>
      </c>
      <c r="F184" s="203" t="s">
        <v>230</v>
      </c>
      <c r="G184" s="204" t="s">
        <v>211</v>
      </c>
      <c r="H184" s="205">
        <v>20</v>
      </c>
      <c r="I184" s="206"/>
      <c r="J184" s="207">
        <f t="shared" si="0"/>
        <v>0</v>
      </c>
      <c r="K184" s="208"/>
      <c r="L184" s="209"/>
      <c r="M184" s="210" t="s">
        <v>1</v>
      </c>
      <c r="N184" s="211" t="s">
        <v>43</v>
      </c>
      <c r="O184" s="68"/>
      <c r="P184" s="181">
        <f t="shared" si="1"/>
        <v>0</v>
      </c>
      <c r="Q184" s="181">
        <v>0</v>
      </c>
      <c r="R184" s="181">
        <f t="shared" si="2"/>
        <v>0</v>
      </c>
      <c r="S184" s="181">
        <v>0</v>
      </c>
      <c r="T184" s="182">
        <f t="shared" si="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3" t="s">
        <v>149</v>
      </c>
      <c r="AT184" s="183" t="s">
        <v>200</v>
      </c>
      <c r="AU184" s="183" t="s">
        <v>83</v>
      </c>
      <c r="AY184" s="14" t="s">
        <v>111</v>
      </c>
      <c r="BE184" s="184">
        <f t="shared" si="4"/>
        <v>0</v>
      </c>
      <c r="BF184" s="184">
        <f t="shared" si="5"/>
        <v>0</v>
      </c>
      <c r="BG184" s="184">
        <f t="shared" si="6"/>
        <v>0</v>
      </c>
      <c r="BH184" s="184">
        <f t="shared" si="7"/>
        <v>0</v>
      </c>
      <c r="BI184" s="184">
        <f t="shared" si="8"/>
        <v>0</v>
      </c>
      <c r="BJ184" s="14" t="s">
        <v>83</v>
      </c>
      <c r="BK184" s="184">
        <f t="shared" si="9"/>
        <v>0</v>
      </c>
      <c r="BL184" s="14" t="s">
        <v>115</v>
      </c>
      <c r="BM184" s="183" t="s">
        <v>231</v>
      </c>
    </row>
    <row r="185" spans="1:65" s="2" customFormat="1" ht="24.2" customHeight="1">
      <c r="A185" s="31"/>
      <c r="B185" s="32"/>
      <c r="C185" s="201" t="s">
        <v>232</v>
      </c>
      <c r="D185" s="201" t="s">
        <v>200</v>
      </c>
      <c r="E185" s="202" t="s">
        <v>169</v>
      </c>
      <c r="F185" s="203" t="s">
        <v>233</v>
      </c>
      <c r="G185" s="204" t="s">
        <v>114</v>
      </c>
      <c r="H185" s="205">
        <v>4</v>
      </c>
      <c r="I185" s="206"/>
      <c r="J185" s="207">
        <f t="shared" si="0"/>
        <v>0</v>
      </c>
      <c r="K185" s="208"/>
      <c r="L185" s="209"/>
      <c r="M185" s="210" t="s">
        <v>1</v>
      </c>
      <c r="N185" s="211" t="s">
        <v>43</v>
      </c>
      <c r="O185" s="68"/>
      <c r="P185" s="181">
        <f t="shared" si="1"/>
        <v>0</v>
      </c>
      <c r="Q185" s="181">
        <v>0</v>
      </c>
      <c r="R185" s="181">
        <f t="shared" si="2"/>
        <v>0</v>
      </c>
      <c r="S185" s="181">
        <v>0</v>
      </c>
      <c r="T185" s="182">
        <f t="shared" si="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3" t="s">
        <v>149</v>
      </c>
      <c r="AT185" s="183" t="s">
        <v>200</v>
      </c>
      <c r="AU185" s="183" t="s">
        <v>83</v>
      </c>
      <c r="AY185" s="14" t="s">
        <v>111</v>
      </c>
      <c r="BE185" s="184">
        <f t="shared" si="4"/>
        <v>0</v>
      </c>
      <c r="BF185" s="184">
        <f t="shared" si="5"/>
        <v>0</v>
      </c>
      <c r="BG185" s="184">
        <f t="shared" si="6"/>
        <v>0</v>
      </c>
      <c r="BH185" s="184">
        <f t="shared" si="7"/>
        <v>0</v>
      </c>
      <c r="BI185" s="184">
        <f t="shared" si="8"/>
        <v>0</v>
      </c>
      <c r="BJ185" s="14" t="s">
        <v>83</v>
      </c>
      <c r="BK185" s="184">
        <f t="shared" si="9"/>
        <v>0</v>
      </c>
      <c r="BL185" s="14" t="s">
        <v>115</v>
      </c>
      <c r="BM185" s="183" t="s">
        <v>234</v>
      </c>
    </row>
    <row r="186" spans="1:65" s="2" customFormat="1" ht="24.2" customHeight="1">
      <c r="A186" s="31"/>
      <c r="B186" s="32"/>
      <c r="C186" s="201" t="s">
        <v>235</v>
      </c>
      <c r="D186" s="201" t="s">
        <v>200</v>
      </c>
      <c r="E186" s="202" t="s">
        <v>179</v>
      </c>
      <c r="F186" s="203" t="s">
        <v>236</v>
      </c>
      <c r="G186" s="204" t="s">
        <v>114</v>
      </c>
      <c r="H186" s="205">
        <v>14</v>
      </c>
      <c r="I186" s="206"/>
      <c r="J186" s="207">
        <f t="shared" si="0"/>
        <v>0</v>
      </c>
      <c r="K186" s="208"/>
      <c r="L186" s="209"/>
      <c r="M186" s="210" t="s">
        <v>1</v>
      </c>
      <c r="N186" s="211" t="s">
        <v>43</v>
      </c>
      <c r="O186" s="68"/>
      <c r="P186" s="181">
        <f t="shared" si="1"/>
        <v>0</v>
      </c>
      <c r="Q186" s="181">
        <v>0</v>
      </c>
      <c r="R186" s="181">
        <f t="shared" si="2"/>
        <v>0</v>
      </c>
      <c r="S186" s="181">
        <v>0</v>
      </c>
      <c r="T186" s="182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3" t="s">
        <v>149</v>
      </c>
      <c r="AT186" s="183" t="s">
        <v>200</v>
      </c>
      <c r="AU186" s="183" t="s">
        <v>83</v>
      </c>
      <c r="AY186" s="14" t="s">
        <v>111</v>
      </c>
      <c r="BE186" s="184">
        <f t="shared" si="4"/>
        <v>0</v>
      </c>
      <c r="BF186" s="184">
        <f t="shared" si="5"/>
        <v>0</v>
      </c>
      <c r="BG186" s="184">
        <f t="shared" si="6"/>
        <v>0</v>
      </c>
      <c r="BH186" s="184">
        <f t="shared" si="7"/>
        <v>0</v>
      </c>
      <c r="BI186" s="184">
        <f t="shared" si="8"/>
        <v>0</v>
      </c>
      <c r="BJ186" s="14" t="s">
        <v>83</v>
      </c>
      <c r="BK186" s="184">
        <f t="shared" si="9"/>
        <v>0</v>
      </c>
      <c r="BL186" s="14" t="s">
        <v>115</v>
      </c>
      <c r="BM186" s="183" t="s">
        <v>237</v>
      </c>
    </row>
    <row r="187" spans="1:65" s="2" customFormat="1" ht="16.5" customHeight="1">
      <c r="A187" s="31"/>
      <c r="B187" s="32"/>
      <c r="C187" s="201" t="s">
        <v>238</v>
      </c>
      <c r="D187" s="201" t="s">
        <v>200</v>
      </c>
      <c r="E187" s="202" t="s">
        <v>8</v>
      </c>
      <c r="F187" s="203" t="s">
        <v>239</v>
      </c>
      <c r="G187" s="204" t="s">
        <v>205</v>
      </c>
      <c r="H187" s="205">
        <v>10000</v>
      </c>
      <c r="I187" s="206"/>
      <c r="J187" s="207">
        <f t="shared" si="0"/>
        <v>0</v>
      </c>
      <c r="K187" s="208"/>
      <c r="L187" s="209"/>
      <c r="M187" s="210" t="s">
        <v>1</v>
      </c>
      <c r="N187" s="211" t="s">
        <v>43</v>
      </c>
      <c r="O187" s="68"/>
      <c r="P187" s="181">
        <f t="shared" si="1"/>
        <v>0</v>
      </c>
      <c r="Q187" s="181">
        <v>0</v>
      </c>
      <c r="R187" s="181">
        <f t="shared" si="2"/>
        <v>0</v>
      </c>
      <c r="S187" s="181">
        <v>0</v>
      </c>
      <c r="T187" s="182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3" t="s">
        <v>149</v>
      </c>
      <c r="AT187" s="183" t="s">
        <v>200</v>
      </c>
      <c r="AU187" s="183" t="s">
        <v>83</v>
      </c>
      <c r="AY187" s="14" t="s">
        <v>111</v>
      </c>
      <c r="BE187" s="184">
        <f t="shared" si="4"/>
        <v>0</v>
      </c>
      <c r="BF187" s="184">
        <f t="shared" si="5"/>
        <v>0</v>
      </c>
      <c r="BG187" s="184">
        <f t="shared" si="6"/>
        <v>0</v>
      </c>
      <c r="BH187" s="184">
        <f t="shared" si="7"/>
        <v>0</v>
      </c>
      <c r="BI187" s="184">
        <f t="shared" si="8"/>
        <v>0</v>
      </c>
      <c r="BJ187" s="14" t="s">
        <v>83</v>
      </c>
      <c r="BK187" s="184">
        <f t="shared" si="9"/>
        <v>0</v>
      </c>
      <c r="BL187" s="14" t="s">
        <v>115</v>
      </c>
      <c r="BM187" s="183" t="s">
        <v>240</v>
      </c>
    </row>
    <row r="188" spans="1:65" s="2" customFormat="1" ht="16.5" customHeight="1">
      <c r="A188" s="31"/>
      <c r="B188" s="32"/>
      <c r="C188" s="201" t="s">
        <v>241</v>
      </c>
      <c r="D188" s="201" t="s">
        <v>200</v>
      </c>
      <c r="E188" s="202" t="s">
        <v>242</v>
      </c>
      <c r="F188" s="203" t="s">
        <v>243</v>
      </c>
      <c r="G188" s="204" t="s">
        <v>205</v>
      </c>
      <c r="H188" s="205">
        <v>2000</v>
      </c>
      <c r="I188" s="206"/>
      <c r="J188" s="207">
        <f t="shared" si="0"/>
        <v>0</v>
      </c>
      <c r="K188" s="208"/>
      <c r="L188" s="209"/>
      <c r="M188" s="210" t="s">
        <v>1</v>
      </c>
      <c r="N188" s="211" t="s">
        <v>43</v>
      </c>
      <c r="O188" s="68"/>
      <c r="P188" s="181">
        <f t="shared" si="1"/>
        <v>0</v>
      </c>
      <c r="Q188" s="181">
        <v>0</v>
      </c>
      <c r="R188" s="181">
        <f t="shared" si="2"/>
        <v>0</v>
      </c>
      <c r="S188" s="181">
        <v>0</v>
      </c>
      <c r="T188" s="182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3" t="s">
        <v>149</v>
      </c>
      <c r="AT188" s="183" t="s">
        <v>200</v>
      </c>
      <c r="AU188" s="183" t="s">
        <v>83</v>
      </c>
      <c r="AY188" s="14" t="s">
        <v>111</v>
      </c>
      <c r="BE188" s="184">
        <f t="shared" si="4"/>
        <v>0</v>
      </c>
      <c r="BF188" s="184">
        <f t="shared" si="5"/>
        <v>0</v>
      </c>
      <c r="BG188" s="184">
        <f t="shared" si="6"/>
        <v>0</v>
      </c>
      <c r="BH188" s="184">
        <f t="shared" si="7"/>
        <v>0</v>
      </c>
      <c r="BI188" s="184">
        <f t="shared" si="8"/>
        <v>0</v>
      </c>
      <c r="BJ188" s="14" t="s">
        <v>83</v>
      </c>
      <c r="BK188" s="184">
        <f t="shared" si="9"/>
        <v>0</v>
      </c>
      <c r="BL188" s="14" t="s">
        <v>115</v>
      </c>
      <c r="BM188" s="183" t="s">
        <v>244</v>
      </c>
    </row>
    <row r="189" spans="1:65" s="2" customFormat="1" ht="16.5" customHeight="1">
      <c r="A189" s="31"/>
      <c r="B189" s="32"/>
      <c r="C189" s="201" t="s">
        <v>245</v>
      </c>
      <c r="D189" s="201" t="s">
        <v>200</v>
      </c>
      <c r="E189" s="202" t="s">
        <v>246</v>
      </c>
      <c r="F189" s="203" t="s">
        <v>247</v>
      </c>
      <c r="G189" s="204" t="s">
        <v>205</v>
      </c>
      <c r="H189" s="205">
        <v>2000</v>
      </c>
      <c r="I189" s="206"/>
      <c r="J189" s="207">
        <f t="shared" si="0"/>
        <v>0</v>
      </c>
      <c r="K189" s="208"/>
      <c r="L189" s="209"/>
      <c r="M189" s="210" t="s">
        <v>1</v>
      </c>
      <c r="N189" s="211" t="s">
        <v>43</v>
      </c>
      <c r="O189" s="68"/>
      <c r="P189" s="181">
        <f t="shared" si="1"/>
        <v>0</v>
      </c>
      <c r="Q189" s="181">
        <v>0</v>
      </c>
      <c r="R189" s="181">
        <f t="shared" si="2"/>
        <v>0</v>
      </c>
      <c r="S189" s="181">
        <v>0</v>
      </c>
      <c r="T189" s="182">
        <f t="shared" si="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3" t="s">
        <v>149</v>
      </c>
      <c r="AT189" s="183" t="s">
        <v>200</v>
      </c>
      <c r="AU189" s="183" t="s">
        <v>83</v>
      </c>
      <c r="AY189" s="14" t="s">
        <v>111</v>
      </c>
      <c r="BE189" s="184">
        <f t="shared" si="4"/>
        <v>0</v>
      </c>
      <c r="BF189" s="184">
        <f t="shared" si="5"/>
        <v>0</v>
      </c>
      <c r="BG189" s="184">
        <f t="shared" si="6"/>
        <v>0</v>
      </c>
      <c r="BH189" s="184">
        <f t="shared" si="7"/>
        <v>0</v>
      </c>
      <c r="BI189" s="184">
        <f t="shared" si="8"/>
        <v>0</v>
      </c>
      <c r="BJ189" s="14" t="s">
        <v>83</v>
      </c>
      <c r="BK189" s="184">
        <f t="shared" si="9"/>
        <v>0</v>
      </c>
      <c r="BL189" s="14" t="s">
        <v>115</v>
      </c>
      <c r="BM189" s="183" t="s">
        <v>248</v>
      </c>
    </row>
    <row r="190" spans="1:65" s="2" customFormat="1" ht="16.5" customHeight="1">
      <c r="A190" s="31"/>
      <c r="B190" s="32"/>
      <c r="C190" s="201" t="s">
        <v>249</v>
      </c>
      <c r="D190" s="201" t="s">
        <v>200</v>
      </c>
      <c r="E190" s="202" t="s">
        <v>250</v>
      </c>
      <c r="F190" s="203" t="s">
        <v>251</v>
      </c>
      <c r="G190" s="204" t="s">
        <v>205</v>
      </c>
      <c r="H190" s="205">
        <v>2000</v>
      </c>
      <c r="I190" s="206"/>
      <c r="J190" s="207">
        <f t="shared" si="0"/>
        <v>0</v>
      </c>
      <c r="K190" s="208"/>
      <c r="L190" s="209"/>
      <c r="M190" s="210" t="s">
        <v>1</v>
      </c>
      <c r="N190" s="211" t="s">
        <v>43</v>
      </c>
      <c r="O190" s="68"/>
      <c r="P190" s="181">
        <f t="shared" si="1"/>
        <v>0</v>
      </c>
      <c r="Q190" s="181">
        <v>0</v>
      </c>
      <c r="R190" s="181">
        <f t="shared" si="2"/>
        <v>0</v>
      </c>
      <c r="S190" s="181">
        <v>0</v>
      </c>
      <c r="T190" s="182">
        <f t="shared" si="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3" t="s">
        <v>149</v>
      </c>
      <c r="AT190" s="183" t="s">
        <v>200</v>
      </c>
      <c r="AU190" s="183" t="s">
        <v>83</v>
      </c>
      <c r="AY190" s="14" t="s">
        <v>111</v>
      </c>
      <c r="BE190" s="184">
        <f t="shared" si="4"/>
        <v>0</v>
      </c>
      <c r="BF190" s="184">
        <f t="shared" si="5"/>
        <v>0</v>
      </c>
      <c r="BG190" s="184">
        <f t="shared" si="6"/>
        <v>0</v>
      </c>
      <c r="BH190" s="184">
        <f t="shared" si="7"/>
        <v>0</v>
      </c>
      <c r="BI190" s="184">
        <f t="shared" si="8"/>
        <v>0</v>
      </c>
      <c r="BJ190" s="14" t="s">
        <v>83</v>
      </c>
      <c r="BK190" s="184">
        <f t="shared" si="9"/>
        <v>0</v>
      </c>
      <c r="BL190" s="14" t="s">
        <v>115</v>
      </c>
      <c r="BM190" s="183" t="s">
        <v>252</v>
      </c>
    </row>
    <row r="191" spans="1:65" s="2" customFormat="1" ht="16.5" customHeight="1">
      <c r="A191" s="31"/>
      <c r="B191" s="32"/>
      <c r="C191" s="201" t="s">
        <v>253</v>
      </c>
      <c r="D191" s="201" t="s">
        <v>200</v>
      </c>
      <c r="E191" s="202" t="s">
        <v>254</v>
      </c>
      <c r="F191" s="203" t="s">
        <v>255</v>
      </c>
      <c r="G191" s="204" t="s">
        <v>205</v>
      </c>
      <c r="H191" s="205">
        <v>2000</v>
      </c>
      <c r="I191" s="206"/>
      <c r="J191" s="207">
        <f t="shared" si="0"/>
        <v>0</v>
      </c>
      <c r="K191" s="208"/>
      <c r="L191" s="209"/>
      <c r="M191" s="210" t="s">
        <v>1</v>
      </c>
      <c r="N191" s="211" t="s">
        <v>43</v>
      </c>
      <c r="O191" s="68"/>
      <c r="P191" s="181">
        <f t="shared" si="1"/>
        <v>0</v>
      </c>
      <c r="Q191" s="181">
        <v>0</v>
      </c>
      <c r="R191" s="181">
        <f t="shared" si="2"/>
        <v>0</v>
      </c>
      <c r="S191" s="181">
        <v>0</v>
      </c>
      <c r="T191" s="182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3" t="s">
        <v>149</v>
      </c>
      <c r="AT191" s="183" t="s">
        <v>200</v>
      </c>
      <c r="AU191" s="183" t="s">
        <v>83</v>
      </c>
      <c r="AY191" s="14" t="s">
        <v>111</v>
      </c>
      <c r="BE191" s="184">
        <f t="shared" si="4"/>
        <v>0</v>
      </c>
      <c r="BF191" s="184">
        <f t="shared" si="5"/>
        <v>0</v>
      </c>
      <c r="BG191" s="184">
        <f t="shared" si="6"/>
        <v>0</v>
      </c>
      <c r="BH191" s="184">
        <f t="shared" si="7"/>
        <v>0</v>
      </c>
      <c r="BI191" s="184">
        <f t="shared" si="8"/>
        <v>0</v>
      </c>
      <c r="BJ191" s="14" t="s">
        <v>83</v>
      </c>
      <c r="BK191" s="184">
        <f t="shared" si="9"/>
        <v>0</v>
      </c>
      <c r="BL191" s="14" t="s">
        <v>115</v>
      </c>
      <c r="BM191" s="183" t="s">
        <v>256</v>
      </c>
    </row>
    <row r="192" spans="1:65" s="2" customFormat="1" ht="16.5" customHeight="1">
      <c r="A192" s="31"/>
      <c r="B192" s="32"/>
      <c r="C192" s="201" t="s">
        <v>257</v>
      </c>
      <c r="D192" s="201" t="s">
        <v>200</v>
      </c>
      <c r="E192" s="202" t="s">
        <v>258</v>
      </c>
      <c r="F192" s="203" t="s">
        <v>259</v>
      </c>
      <c r="G192" s="204" t="s">
        <v>205</v>
      </c>
      <c r="H192" s="205">
        <v>2000</v>
      </c>
      <c r="I192" s="206"/>
      <c r="J192" s="207">
        <f t="shared" si="0"/>
        <v>0</v>
      </c>
      <c r="K192" s="208"/>
      <c r="L192" s="209"/>
      <c r="M192" s="210" t="s">
        <v>1</v>
      </c>
      <c r="N192" s="211" t="s">
        <v>43</v>
      </c>
      <c r="O192" s="68"/>
      <c r="P192" s="181">
        <f t="shared" si="1"/>
        <v>0</v>
      </c>
      <c r="Q192" s="181">
        <v>0</v>
      </c>
      <c r="R192" s="181">
        <f t="shared" si="2"/>
        <v>0</v>
      </c>
      <c r="S192" s="181">
        <v>0</v>
      </c>
      <c r="T192" s="182">
        <f t="shared" si="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3" t="s">
        <v>149</v>
      </c>
      <c r="AT192" s="183" t="s">
        <v>200</v>
      </c>
      <c r="AU192" s="183" t="s">
        <v>83</v>
      </c>
      <c r="AY192" s="14" t="s">
        <v>111</v>
      </c>
      <c r="BE192" s="184">
        <f t="shared" si="4"/>
        <v>0</v>
      </c>
      <c r="BF192" s="184">
        <f t="shared" si="5"/>
        <v>0</v>
      </c>
      <c r="BG192" s="184">
        <f t="shared" si="6"/>
        <v>0</v>
      </c>
      <c r="BH192" s="184">
        <f t="shared" si="7"/>
        <v>0</v>
      </c>
      <c r="BI192" s="184">
        <f t="shared" si="8"/>
        <v>0</v>
      </c>
      <c r="BJ192" s="14" t="s">
        <v>83</v>
      </c>
      <c r="BK192" s="184">
        <f t="shared" si="9"/>
        <v>0</v>
      </c>
      <c r="BL192" s="14" t="s">
        <v>115</v>
      </c>
      <c r="BM192" s="183" t="s">
        <v>260</v>
      </c>
    </row>
    <row r="193" spans="1:65" s="2" customFormat="1" ht="16.5" customHeight="1">
      <c r="A193" s="31"/>
      <c r="B193" s="32"/>
      <c r="C193" s="201" t="s">
        <v>261</v>
      </c>
      <c r="D193" s="201" t="s">
        <v>200</v>
      </c>
      <c r="E193" s="202" t="s">
        <v>262</v>
      </c>
      <c r="F193" s="203" t="s">
        <v>263</v>
      </c>
      <c r="G193" s="204" t="s">
        <v>205</v>
      </c>
      <c r="H193" s="205">
        <v>2000</v>
      </c>
      <c r="I193" s="206"/>
      <c r="J193" s="207">
        <f t="shared" si="0"/>
        <v>0</v>
      </c>
      <c r="K193" s="208"/>
      <c r="L193" s="209"/>
      <c r="M193" s="210" t="s">
        <v>1</v>
      </c>
      <c r="N193" s="211" t="s">
        <v>43</v>
      </c>
      <c r="O193" s="68"/>
      <c r="P193" s="181">
        <f t="shared" si="1"/>
        <v>0</v>
      </c>
      <c r="Q193" s="181">
        <v>0</v>
      </c>
      <c r="R193" s="181">
        <f t="shared" si="2"/>
        <v>0</v>
      </c>
      <c r="S193" s="181">
        <v>0</v>
      </c>
      <c r="T193" s="182">
        <f t="shared" si="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3" t="s">
        <v>149</v>
      </c>
      <c r="AT193" s="183" t="s">
        <v>200</v>
      </c>
      <c r="AU193" s="183" t="s">
        <v>83</v>
      </c>
      <c r="AY193" s="14" t="s">
        <v>111</v>
      </c>
      <c r="BE193" s="184">
        <f t="shared" si="4"/>
        <v>0</v>
      </c>
      <c r="BF193" s="184">
        <f t="shared" si="5"/>
        <v>0</v>
      </c>
      <c r="BG193" s="184">
        <f t="shared" si="6"/>
        <v>0</v>
      </c>
      <c r="BH193" s="184">
        <f t="shared" si="7"/>
        <v>0</v>
      </c>
      <c r="BI193" s="184">
        <f t="shared" si="8"/>
        <v>0</v>
      </c>
      <c r="BJ193" s="14" t="s">
        <v>83</v>
      </c>
      <c r="BK193" s="184">
        <f t="shared" si="9"/>
        <v>0</v>
      </c>
      <c r="BL193" s="14" t="s">
        <v>115</v>
      </c>
      <c r="BM193" s="183" t="s">
        <v>264</v>
      </c>
    </row>
    <row r="194" spans="1:65" s="2" customFormat="1" ht="16.5" customHeight="1">
      <c r="A194" s="31"/>
      <c r="B194" s="32"/>
      <c r="C194" s="201" t="s">
        <v>265</v>
      </c>
      <c r="D194" s="201" t="s">
        <v>200</v>
      </c>
      <c r="E194" s="202" t="s">
        <v>266</v>
      </c>
      <c r="F194" s="203" t="s">
        <v>267</v>
      </c>
      <c r="G194" s="204" t="s">
        <v>205</v>
      </c>
      <c r="H194" s="205">
        <v>2000</v>
      </c>
      <c r="I194" s="206"/>
      <c r="J194" s="207">
        <f t="shared" si="0"/>
        <v>0</v>
      </c>
      <c r="K194" s="208"/>
      <c r="L194" s="209"/>
      <c r="M194" s="210" t="s">
        <v>1</v>
      </c>
      <c r="N194" s="211" t="s">
        <v>43</v>
      </c>
      <c r="O194" s="68"/>
      <c r="P194" s="181">
        <f t="shared" si="1"/>
        <v>0</v>
      </c>
      <c r="Q194" s="181">
        <v>0</v>
      </c>
      <c r="R194" s="181">
        <f t="shared" si="2"/>
        <v>0</v>
      </c>
      <c r="S194" s="181">
        <v>0</v>
      </c>
      <c r="T194" s="182">
        <f t="shared" si="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3" t="s">
        <v>149</v>
      </c>
      <c r="AT194" s="183" t="s">
        <v>200</v>
      </c>
      <c r="AU194" s="183" t="s">
        <v>83</v>
      </c>
      <c r="AY194" s="14" t="s">
        <v>111</v>
      </c>
      <c r="BE194" s="184">
        <f t="shared" si="4"/>
        <v>0</v>
      </c>
      <c r="BF194" s="184">
        <f t="shared" si="5"/>
        <v>0</v>
      </c>
      <c r="BG194" s="184">
        <f t="shared" si="6"/>
        <v>0</v>
      </c>
      <c r="BH194" s="184">
        <f t="shared" si="7"/>
        <v>0</v>
      </c>
      <c r="BI194" s="184">
        <f t="shared" si="8"/>
        <v>0</v>
      </c>
      <c r="BJ194" s="14" t="s">
        <v>83</v>
      </c>
      <c r="BK194" s="184">
        <f t="shared" si="9"/>
        <v>0</v>
      </c>
      <c r="BL194" s="14" t="s">
        <v>115</v>
      </c>
      <c r="BM194" s="183" t="s">
        <v>268</v>
      </c>
    </row>
    <row r="195" spans="1:65" s="2" customFormat="1" ht="16.5" customHeight="1">
      <c r="A195" s="31"/>
      <c r="B195" s="32"/>
      <c r="C195" s="201" t="s">
        <v>269</v>
      </c>
      <c r="D195" s="201" t="s">
        <v>200</v>
      </c>
      <c r="E195" s="202" t="s">
        <v>270</v>
      </c>
      <c r="F195" s="203" t="s">
        <v>271</v>
      </c>
      <c r="G195" s="204" t="s">
        <v>205</v>
      </c>
      <c r="H195" s="205">
        <v>2000</v>
      </c>
      <c r="I195" s="206"/>
      <c r="J195" s="207">
        <f t="shared" si="0"/>
        <v>0</v>
      </c>
      <c r="K195" s="208"/>
      <c r="L195" s="209"/>
      <c r="M195" s="210" t="s">
        <v>1</v>
      </c>
      <c r="N195" s="211" t="s">
        <v>43</v>
      </c>
      <c r="O195" s="68"/>
      <c r="P195" s="181">
        <f t="shared" si="1"/>
        <v>0</v>
      </c>
      <c r="Q195" s="181">
        <v>0</v>
      </c>
      <c r="R195" s="181">
        <f t="shared" si="2"/>
        <v>0</v>
      </c>
      <c r="S195" s="181">
        <v>0</v>
      </c>
      <c r="T195" s="182">
        <f t="shared" si="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3" t="s">
        <v>149</v>
      </c>
      <c r="AT195" s="183" t="s">
        <v>200</v>
      </c>
      <c r="AU195" s="183" t="s">
        <v>83</v>
      </c>
      <c r="AY195" s="14" t="s">
        <v>111</v>
      </c>
      <c r="BE195" s="184">
        <f t="shared" si="4"/>
        <v>0</v>
      </c>
      <c r="BF195" s="184">
        <f t="shared" si="5"/>
        <v>0</v>
      </c>
      <c r="BG195" s="184">
        <f t="shared" si="6"/>
        <v>0</v>
      </c>
      <c r="BH195" s="184">
        <f t="shared" si="7"/>
        <v>0</v>
      </c>
      <c r="BI195" s="184">
        <f t="shared" si="8"/>
        <v>0</v>
      </c>
      <c r="BJ195" s="14" t="s">
        <v>83</v>
      </c>
      <c r="BK195" s="184">
        <f t="shared" si="9"/>
        <v>0</v>
      </c>
      <c r="BL195" s="14" t="s">
        <v>115</v>
      </c>
      <c r="BM195" s="183" t="s">
        <v>272</v>
      </c>
    </row>
    <row r="196" spans="1:65" s="2" customFormat="1" ht="16.5" customHeight="1">
      <c r="A196" s="31"/>
      <c r="B196" s="32"/>
      <c r="C196" s="201" t="s">
        <v>273</v>
      </c>
      <c r="D196" s="201" t="s">
        <v>200</v>
      </c>
      <c r="E196" s="202" t="s">
        <v>274</v>
      </c>
      <c r="F196" s="203" t="s">
        <v>275</v>
      </c>
      <c r="G196" s="204" t="s">
        <v>205</v>
      </c>
      <c r="H196" s="205">
        <v>2000</v>
      </c>
      <c r="I196" s="206"/>
      <c r="J196" s="207">
        <f t="shared" si="0"/>
        <v>0</v>
      </c>
      <c r="K196" s="208"/>
      <c r="L196" s="209"/>
      <c r="M196" s="210" t="s">
        <v>1</v>
      </c>
      <c r="N196" s="211" t="s">
        <v>43</v>
      </c>
      <c r="O196" s="68"/>
      <c r="P196" s="181">
        <f t="shared" si="1"/>
        <v>0</v>
      </c>
      <c r="Q196" s="181">
        <v>0</v>
      </c>
      <c r="R196" s="181">
        <f t="shared" si="2"/>
        <v>0</v>
      </c>
      <c r="S196" s="181">
        <v>0</v>
      </c>
      <c r="T196" s="182">
        <f t="shared" si="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3" t="s">
        <v>149</v>
      </c>
      <c r="AT196" s="183" t="s">
        <v>200</v>
      </c>
      <c r="AU196" s="183" t="s">
        <v>83</v>
      </c>
      <c r="AY196" s="14" t="s">
        <v>111</v>
      </c>
      <c r="BE196" s="184">
        <f t="shared" si="4"/>
        <v>0</v>
      </c>
      <c r="BF196" s="184">
        <f t="shared" si="5"/>
        <v>0</v>
      </c>
      <c r="BG196" s="184">
        <f t="shared" si="6"/>
        <v>0</v>
      </c>
      <c r="BH196" s="184">
        <f t="shared" si="7"/>
        <v>0</v>
      </c>
      <c r="BI196" s="184">
        <f t="shared" si="8"/>
        <v>0</v>
      </c>
      <c r="BJ196" s="14" t="s">
        <v>83</v>
      </c>
      <c r="BK196" s="184">
        <f t="shared" si="9"/>
        <v>0</v>
      </c>
      <c r="BL196" s="14" t="s">
        <v>115</v>
      </c>
      <c r="BM196" s="183" t="s">
        <v>276</v>
      </c>
    </row>
    <row r="197" spans="1:65" s="2" customFormat="1" ht="16.5" customHeight="1">
      <c r="A197" s="31"/>
      <c r="B197" s="32"/>
      <c r="C197" s="201" t="s">
        <v>277</v>
      </c>
      <c r="D197" s="201" t="s">
        <v>200</v>
      </c>
      <c r="E197" s="202" t="s">
        <v>278</v>
      </c>
      <c r="F197" s="203" t="s">
        <v>279</v>
      </c>
      <c r="G197" s="204" t="s">
        <v>205</v>
      </c>
      <c r="H197" s="205">
        <v>2000</v>
      </c>
      <c r="I197" s="206"/>
      <c r="J197" s="207">
        <f t="shared" si="0"/>
        <v>0</v>
      </c>
      <c r="K197" s="208"/>
      <c r="L197" s="209"/>
      <c r="M197" s="210" t="s">
        <v>1</v>
      </c>
      <c r="N197" s="211" t="s">
        <v>43</v>
      </c>
      <c r="O197" s="68"/>
      <c r="P197" s="181">
        <f t="shared" si="1"/>
        <v>0</v>
      </c>
      <c r="Q197" s="181">
        <v>0</v>
      </c>
      <c r="R197" s="181">
        <f t="shared" si="2"/>
        <v>0</v>
      </c>
      <c r="S197" s="181">
        <v>0</v>
      </c>
      <c r="T197" s="182">
        <f t="shared" si="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3" t="s">
        <v>149</v>
      </c>
      <c r="AT197" s="183" t="s">
        <v>200</v>
      </c>
      <c r="AU197" s="183" t="s">
        <v>83</v>
      </c>
      <c r="AY197" s="14" t="s">
        <v>111</v>
      </c>
      <c r="BE197" s="184">
        <f t="shared" si="4"/>
        <v>0</v>
      </c>
      <c r="BF197" s="184">
        <f t="shared" si="5"/>
        <v>0</v>
      </c>
      <c r="BG197" s="184">
        <f t="shared" si="6"/>
        <v>0</v>
      </c>
      <c r="BH197" s="184">
        <f t="shared" si="7"/>
        <v>0</v>
      </c>
      <c r="BI197" s="184">
        <f t="shared" si="8"/>
        <v>0</v>
      </c>
      <c r="BJ197" s="14" t="s">
        <v>83</v>
      </c>
      <c r="BK197" s="184">
        <f t="shared" si="9"/>
        <v>0</v>
      </c>
      <c r="BL197" s="14" t="s">
        <v>115</v>
      </c>
      <c r="BM197" s="183" t="s">
        <v>280</v>
      </c>
    </row>
    <row r="198" spans="1:65" s="2" customFormat="1" ht="16.5" customHeight="1">
      <c r="A198" s="31"/>
      <c r="B198" s="32"/>
      <c r="C198" s="201" t="s">
        <v>281</v>
      </c>
      <c r="D198" s="201" t="s">
        <v>200</v>
      </c>
      <c r="E198" s="202" t="s">
        <v>282</v>
      </c>
      <c r="F198" s="203" t="s">
        <v>283</v>
      </c>
      <c r="G198" s="204" t="s">
        <v>284</v>
      </c>
      <c r="H198" s="205">
        <v>100</v>
      </c>
      <c r="I198" s="206"/>
      <c r="J198" s="207">
        <f t="shared" si="0"/>
        <v>0</v>
      </c>
      <c r="K198" s="208"/>
      <c r="L198" s="209"/>
      <c r="M198" s="210" t="s">
        <v>1</v>
      </c>
      <c r="N198" s="211" t="s">
        <v>43</v>
      </c>
      <c r="O198" s="68"/>
      <c r="P198" s="181">
        <f t="shared" si="1"/>
        <v>0</v>
      </c>
      <c r="Q198" s="181">
        <v>0</v>
      </c>
      <c r="R198" s="181">
        <f t="shared" si="2"/>
        <v>0</v>
      </c>
      <c r="S198" s="181">
        <v>0</v>
      </c>
      <c r="T198" s="182">
        <f t="shared" si="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3" t="s">
        <v>149</v>
      </c>
      <c r="AT198" s="183" t="s">
        <v>200</v>
      </c>
      <c r="AU198" s="183" t="s">
        <v>83</v>
      </c>
      <c r="AY198" s="14" t="s">
        <v>111</v>
      </c>
      <c r="BE198" s="184">
        <f t="shared" si="4"/>
        <v>0</v>
      </c>
      <c r="BF198" s="184">
        <f t="shared" si="5"/>
        <v>0</v>
      </c>
      <c r="BG198" s="184">
        <f t="shared" si="6"/>
        <v>0</v>
      </c>
      <c r="BH198" s="184">
        <f t="shared" si="7"/>
        <v>0</v>
      </c>
      <c r="BI198" s="184">
        <f t="shared" si="8"/>
        <v>0</v>
      </c>
      <c r="BJ198" s="14" t="s">
        <v>83</v>
      </c>
      <c r="BK198" s="184">
        <f t="shared" si="9"/>
        <v>0</v>
      </c>
      <c r="BL198" s="14" t="s">
        <v>115</v>
      </c>
      <c r="BM198" s="183" t="s">
        <v>285</v>
      </c>
    </row>
    <row r="199" spans="1:65" s="2" customFormat="1" ht="16.5" customHeight="1">
      <c r="A199" s="31"/>
      <c r="B199" s="32"/>
      <c r="C199" s="201" t="s">
        <v>286</v>
      </c>
      <c r="D199" s="201" t="s">
        <v>200</v>
      </c>
      <c r="E199" s="202" t="s">
        <v>188</v>
      </c>
      <c r="F199" s="203" t="s">
        <v>287</v>
      </c>
      <c r="G199" s="204" t="s">
        <v>114</v>
      </c>
      <c r="H199" s="205">
        <v>32</v>
      </c>
      <c r="I199" s="206"/>
      <c r="J199" s="207">
        <f t="shared" si="0"/>
        <v>0</v>
      </c>
      <c r="K199" s="208"/>
      <c r="L199" s="209"/>
      <c r="M199" s="210" t="s">
        <v>1</v>
      </c>
      <c r="N199" s="211" t="s">
        <v>43</v>
      </c>
      <c r="O199" s="68"/>
      <c r="P199" s="181">
        <f t="shared" si="1"/>
        <v>0</v>
      </c>
      <c r="Q199" s="181">
        <v>0</v>
      </c>
      <c r="R199" s="181">
        <f t="shared" si="2"/>
        <v>0</v>
      </c>
      <c r="S199" s="181">
        <v>0</v>
      </c>
      <c r="T199" s="182">
        <f t="shared" si="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3" t="s">
        <v>149</v>
      </c>
      <c r="AT199" s="183" t="s">
        <v>200</v>
      </c>
      <c r="AU199" s="183" t="s">
        <v>83</v>
      </c>
      <c r="AY199" s="14" t="s">
        <v>111</v>
      </c>
      <c r="BE199" s="184">
        <f t="shared" si="4"/>
        <v>0</v>
      </c>
      <c r="BF199" s="184">
        <f t="shared" si="5"/>
        <v>0</v>
      </c>
      <c r="BG199" s="184">
        <f t="shared" si="6"/>
        <v>0</v>
      </c>
      <c r="BH199" s="184">
        <f t="shared" si="7"/>
        <v>0</v>
      </c>
      <c r="BI199" s="184">
        <f t="shared" si="8"/>
        <v>0</v>
      </c>
      <c r="BJ199" s="14" t="s">
        <v>83</v>
      </c>
      <c r="BK199" s="184">
        <f t="shared" si="9"/>
        <v>0</v>
      </c>
      <c r="BL199" s="14" t="s">
        <v>115</v>
      </c>
      <c r="BM199" s="183" t="s">
        <v>288</v>
      </c>
    </row>
    <row r="200" spans="1:65" s="12" customFormat="1" ht="11.25">
      <c r="B200" s="190"/>
      <c r="C200" s="191"/>
      <c r="D200" s="185" t="s">
        <v>119</v>
      </c>
      <c r="E200" s="192" t="s">
        <v>1</v>
      </c>
      <c r="F200" s="193" t="s">
        <v>289</v>
      </c>
      <c r="G200" s="191"/>
      <c r="H200" s="194">
        <v>32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119</v>
      </c>
      <c r="AU200" s="200" t="s">
        <v>83</v>
      </c>
      <c r="AV200" s="12" t="s">
        <v>85</v>
      </c>
      <c r="AW200" s="12" t="s">
        <v>34</v>
      </c>
      <c r="AX200" s="12" t="s">
        <v>83</v>
      </c>
      <c r="AY200" s="200" t="s">
        <v>111</v>
      </c>
    </row>
    <row r="201" spans="1:65" s="2" customFormat="1" ht="16.5" customHeight="1">
      <c r="A201" s="31"/>
      <c r="B201" s="32"/>
      <c r="C201" s="201" t="s">
        <v>290</v>
      </c>
      <c r="D201" s="201" t="s">
        <v>200</v>
      </c>
      <c r="E201" s="202" t="s">
        <v>193</v>
      </c>
      <c r="F201" s="203" t="s">
        <v>291</v>
      </c>
      <c r="G201" s="204" t="s">
        <v>114</v>
      </c>
      <c r="H201" s="205">
        <v>32</v>
      </c>
      <c r="I201" s="206"/>
      <c r="J201" s="207">
        <f>ROUND(I201*H201,2)</f>
        <v>0</v>
      </c>
      <c r="K201" s="208"/>
      <c r="L201" s="209"/>
      <c r="M201" s="210" t="s">
        <v>1</v>
      </c>
      <c r="N201" s="211" t="s">
        <v>43</v>
      </c>
      <c r="O201" s="68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3" t="s">
        <v>149</v>
      </c>
      <c r="AT201" s="183" t="s">
        <v>200</v>
      </c>
      <c r="AU201" s="183" t="s">
        <v>83</v>
      </c>
      <c r="AY201" s="14" t="s">
        <v>111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4" t="s">
        <v>83</v>
      </c>
      <c r="BK201" s="184">
        <f>ROUND(I201*H201,2)</f>
        <v>0</v>
      </c>
      <c r="BL201" s="14" t="s">
        <v>115</v>
      </c>
      <c r="BM201" s="183" t="s">
        <v>292</v>
      </c>
    </row>
    <row r="202" spans="1:65" s="12" customFormat="1" ht="11.25">
      <c r="B202" s="190"/>
      <c r="C202" s="191"/>
      <c r="D202" s="185" t="s">
        <v>119</v>
      </c>
      <c r="E202" s="192" t="s">
        <v>1</v>
      </c>
      <c r="F202" s="193" t="s">
        <v>289</v>
      </c>
      <c r="G202" s="191"/>
      <c r="H202" s="194">
        <v>32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119</v>
      </c>
      <c r="AU202" s="200" t="s">
        <v>83</v>
      </c>
      <c r="AV202" s="12" t="s">
        <v>85</v>
      </c>
      <c r="AW202" s="12" t="s">
        <v>34</v>
      </c>
      <c r="AX202" s="12" t="s">
        <v>83</v>
      </c>
      <c r="AY202" s="200" t="s">
        <v>111</v>
      </c>
    </row>
    <row r="203" spans="1:65" s="2" customFormat="1" ht="16.5" customHeight="1">
      <c r="A203" s="31"/>
      <c r="B203" s="32"/>
      <c r="C203" s="201" t="s">
        <v>293</v>
      </c>
      <c r="D203" s="201" t="s">
        <v>200</v>
      </c>
      <c r="E203" s="202" t="s">
        <v>199</v>
      </c>
      <c r="F203" s="203" t="s">
        <v>294</v>
      </c>
      <c r="G203" s="204" t="s">
        <v>114</v>
      </c>
      <c r="H203" s="205">
        <v>56</v>
      </c>
      <c r="I203" s="206"/>
      <c r="J203" s="207">
        <f>ROUND(I203*H203,2)</f>
        <v>0</v>
      </c>
      <c r="K203" s="208"/>
      <c r="L203" s="209"/>
      <c r="M203" s="210" t="s">
        <v>1</v>
      </c>
      <c r="N203" s="211" t="s">
        <v>43</v>
      </c>
      <c r="O203" s="68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3" t="s">
        <v>149</v>
      </c>
      <c r="AT203" s="183" t="s">
        <v>200</v>
      </c>
      <c r="AU203" s="183" t="s">
        <v>83</v>
      </c>
      <c r="AY203" s="14" t="s">
        <v>111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4" t="s">
        <v>83</v>
      </c>
      <c r="BK203" s="184">
        <f>ROUND(I203*H203,2)</f>
        <v>0</v>
      </c>
      <c r="BL203" s="14" t="s">
        <v>115</v>
      </c>
      <c r="BM203" s="183" t="s">
        <v>295</v>
      </c>
    </row>
    <row r="204" spans="1:65" s="12" customFormat="1" ht="11.25">
      <c r="B204" s="190"/>
      <c r="C204" s="191"/>
      <c r="D204" s="185" t="s">
        <v>119</v>
      </c>
      <c r="E204" s="192" t="s">
        <v>1</v>
      </c>
      <c r="F204" s="193" t="s">
        <v>296</v>
      </c>
      <c r="G204" s="191"/>
      <c r="H204" s="194">
        <v>56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119</v>
      </c>
      <c r="AU204" s="200" t="s">
        <v>83</v>
      </c>
      <c r="AV204" s="12" t="s">
        <v>85</v>
      </c>
      <c r="AW204" s="12" t="s">
        <v>34</v>
      </c>
      <c r="AX204" s="12" t="s">
        <v>83</v>
      </c>
      <c r="AY204" s="200" t="s">
        <v>111</v>
      </c>
    </row>
    <row r="205" spans="1:65" s="2" customFormat="1" ht="16.5" customHeight="1">
      <c r="A205" s="31"/>
      <c r="B205" s="32"/>
      <c r="C205" s="201" t="s">
        <v>297</v>
      </c>
      <c r="D205" s="201" t="s">
        <v>200</v>
      </c>
      <c r="E205" s="202" t="s">
        <v>203</v>
      </c>
      <c r="F205" s="203" t="s">
        <v>298</v>
      </c>
      <c r="G205" s="204" t="s">
        <v>114</v>
      </c>
      <c r="H205" s="205">
        <v>48</v>
      </c>
      <c r="I205" s="206"/>
      <c r="J205" s="207">
        <f>ROUND(I205*H205,2)</f>
        <v>0</v>
      </c>
      <c r="K205" s="208"/>
      <c r="L205" s="209"/>
      <c r="M205" s="210" t="s">
        <v>1</v>
      </c>
      <c r="N205" s="211" t="s">
        <v>43</v>
      </c>
      <c r="O205" s="68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3" t="s">
        <v>149</v>
      </c>
      <c r="AT205" s="183" t="s">
        <v>200</v>
      </c>
      <c r="AU205" s="183" t="s">
        <v>83</v>
      </c>
      <c r="AY205" s="14" t="s">
        <v>111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4" t="s">
        <v>83</v>
      </c>
      <c r="BK205" s="184">
        <f>ROUND(I205*H205,2)</f>
        <v>0</v>
      </c>
      <c r="BL205" s="14" t="s">
        <v>115</v>
      </c>
      <c r="BM205" s="183" t="s">
        <v>299</v>
      </c>
    </row>
    <row r="206" spans="1:65" s="12" customFormat="1" ht="11.25">
      <c r="B206" s="190"/>
      <c r="C206" s="191"/>
      <c r="D206" s="185" t="s">
        <v>119</v>
      </c>
      <c r="E206" s="192" t="s">
        <v>1</v>
      </c>
      <c r="F206" s="193" t="s">
        <v>300</v>
      </c>
      <c r="G206" s="191"/>
      <c r="H206" s="194">
        <v>48</v>
      </c>
      <c r="I206" s="195"/>
      <c r="J206" s="191"/>
      <c r="K206" s="191"/>
      <c r="L206" s="196"/>
      <c r="M206" s="197"/>
      <c r="N206" s="198"/>
      <c r="O206" s="198"/>
      <c r="P206" s="198"/>
      <c r="Q206" s="198"/>
      <c r="R206" s="198"/>
      <c r="S206" s="198"/>
      <c r="T206" s="199"/>
      <c r="AT206" s="200" t="s">
        <v>119</v>
      </c>
      <c r="AU206" s="200" t="s">
        <v>83</v>
      </c>
      <c r="AV206" s="12" t="s">
        <v>85</v>
      </c>
      <c r="AW206" s="12" t="s">
        <v>34</v>
      </c>
      <c r="AX206" s="12" t="s">
        <v>83</v>
      </c>
      <c r="AY206" s="200" t="s">
        <v>111</v>
      </c>
    </row>
    <row r="207" spans="1:65" s="2" customFormat="1" ht="16.5" customHeight="1">
      <c r="A207" s="31"/>
      <c r="B207" s="32"/>
      <c r="C207" s="201" t="s">
        <v>301</v>
      </c>
      <c r="D207" s="201" t="s">
        <v>200</v>
      </c>
      <c r="E207" s="202" t="s">
        <v>207</v>
      </c>
      <c r="F207" s="203" t="s">
        <v>302</v>
      </c>
      <c r="G207" s="204" t="s">
        <v>114</v>
      </c>
      <c r="H207" s="205">
        <v>48</v>
      </c>
      <c r="I207" s="206"/>
      <c r="J207" s="207">
        <f>ROUND(I207*H207,2)</f>
        <v>0</v>
      </c>
      <c r="K207" s="208"/>
      <c r="L207" s="209"/>
      <c r="M207" s="210" t="s">
        <v>1</v>
      </c>
      <c r="N207" s="211" t="s">
        <v>43</v>
      </c>
      <c r="O207" s="68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3" t="s">
        <v>149</v>
      </c>
      <c r="AT207" s="183" t="s">
        <v>200</v>
      </c>
      <c r="AU207" s="183" t="s">
        <v>83</v>
      </c>
      <c r="AY207" s="14" t="s">
        <v>111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4" t="s">
        <v>83</v>
      </c>
      <c r="BK207" s="184">
        <f>ROUND(I207*H207,2)</f>
        <v>0</v>
      </c>
      <c r="BL207" s="14" t="s">
        <v>115</v>
      </c>
      <c r="BM207" s="183" t="s">
        <v>303</v>
      </c>
    </row>
    <row r="208" spans="1:65" s="12" customFormat="1" ht="11.25">
      <c r="B208" s="190"/>
      <c r="C208" s="191"/>
      <c r="D208" s="185" t="s">
        <v>119</v>
      </c>
      <c r="E208" s="192" t="s">
        <v>1</v>
      </c>
      <c r="F208" s="193" t="s">
        <v>300</v>
      </c>
      <c r="G208" s="191"/>
      <c r="H208" s="194">
        <v>48</v>
      </c>
      <c r="I208" s="195"/>
      <c r="J208" s="191"/>
      <c r="K208" s="191"/>
      <c r="L208" s="196"/>
      <c r="M208" s="197"/>
      <c r="N208" s="198"/>
      <c r="O208" s="198"/>
      <c r="P208" s="198"/>
      <c r="Q208" s="198"/>
      <c r="R208" s="198"/>
      <c r="S208" s="198"/>
      <c r="T208" s="199"/>
      <c r="AT208" s="200" t="s">
        <v>119</v>
      </c>
      <c r="AU208" s="200" t="s">
        <v>83</v>
      </c>
      <c r="AV208" s="12" t="s">
        <v>85</v>
      </c>
      <c r="AW208" s="12" t="s">
        <v>34</v>
      </c>
      <c r="AX208" s="12" t="s">
        <v>83</v>
      </c>
      <c r="AY208" s="200" t="s">
        <v>111</v>
      </c>
    </row>
    <row r="209" spans="1:65" s="2" customFormat="1" ht="16.5" customHeight="1">
      <c r="A209" s="31"/>
      <c r="B209" s="32"/>
      <c r="C209" s="201" t="s">
        <v>304</v>
      </c>
      <c r="D209" s="201" t="s">
        <v>200</v>
      </c>
      <c r="E209" s="202" t="s">
        <v>7</v>
      </c>
      <c r="F209" s="203" t="s">
        <v>305</v>
      </c>
      <c r="G209" s="204" t="s">
        <v>114</v>
      </c>
      <c r="H209" s="205">
        <v>8</v>
      </c>
      <c r="I209" s="206"/>
      <c r="J209" s="207">
        <f>ROUND(I209*H209,2)</f>
        <v>0</v>
      </c>
      <c r="K209" s="208"/>
      <c r="L209" s="209"/>
      <c r="M209" s="210" t="s">
        <v>1</v>
      </c>
      <c r="N209" s="211" t="s">
        <v>43</v>
      </c>
      <c r="O209" s="68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83" t="s">
        <v>149</v>
      </c>
      <c r="AT209" s="183" t="s">
        <v>200</v>
      </c>
      <c r="AU209" s="183" t="s">
        <v>83</v>
      </c>
      <c r="AY209" s="14" t="s">
        <v>111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4" t="s">
        <v>83</v>
      </c>
      <c r="BK209" s="184">
        <f>ROUND(I209*H209,2)</f>
        <v>0</v>
      </c>
      <c r="BL209" s="14" t="s">
        <v>115</v>
      </c>
      <c r="BM209" s="183" t="s">
        <v>306</v>
      </c>
    </row>
    <row r="210" spans="1:65" s="12" customFormat="1" ht="11.25">
      <c r="B210" s="190"/>
      <c r="C210" s="191"/>
      <c r="D210" s="185" t="s">
        <v>119</v>
      </c>
      <c r="E210" s="192" t="s">
        <v>1</v>
      </c>
      <c r="F210" s="193" t="s">
        <v>307</v>
      </c>
      <c r="G210" s="191"/>
      <c r="H210" s="194">
        <v>8</v>
      </c>
      <c r="I210" s="195"/>
      <c r="J210" s="191"/>
      <c r="K210" s="191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119</v>
      </c>
      <c r="AU210" s="200" t="s">
        <v>83</v>
      </c>
      <c r="AV210" s="12" t="s">
        <v>85</v>
      </c>
      <c r="AW210" s="12" t="s">
        <v>34</v>
      </c>
      <c r="AX210" s="12" t="s">
        <v>83</v>
      </c>
      <c r="AY210" s="200" t="s">
        <v>111</v>
      </c>
    </row>
    <row r="211" spans="1:65" s="2" customFormat="1" ht="16.5" customHeight="1">
      <c r="A211" s="31"/>
      <c r="B211" s="32"/>
      <c r="C211" s="201" t="s">
        <v>308</v>
      </c>
      <c r="D211" s="201" t="s">
        <v>200</v>
      </c>
      <c r="E211" s="202" t="s">
        <v>213</v>
      </c>
      <c r="F211" s="203" t="s">
        <v>309</v>
      </c>
      <c r="G211" s="204" t="s">
        <v>114</v>
      </c>
      <c r="H211" s="205">
        <v>24</v>
      </c>
      <c r="I211" s="206"/>
      <c r="J211" s="207">
        <f>ROUND(I211*H211,2)</f>
        <v>0</v>
      </c>
      <c r="K211" s="208"/>
      <c r="L211" s="209"/>
      <c r="M211" s="210" t="s">
        <v>1</v>
      </c>
      <c r="N211" s="211" t="s">
        <v>43</v>
      </c>
      <c r="O211" s="68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83" t="s">
        <v>149</v>
      </c>
      <c r="AT211" s="183" t="s">
        <v>200</v>
      </c>
      <c r="AU211" s="183" t="s">
        <v>83</v>
      </c>
      <c r="AY211" s="14" t="s">
        <v>111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4" t="s">
        <v>83</v>
      </c>
      <c r="BK211" s="184">
        <f>ROUND(I211*H211,2)</f>
        <v>0</v>
      </c>
      <c r="BL211" s="14" t="s">
        <v>115</v>
      </c>
      <c r="BM211" s="183" t="s">
        <v>310</v>
      </c>
    </row>
    <row r="212" spans="1:65" s="12" customFormat="1" ht="11.25">
      <c r="B212" s="190"/>
      <c r="C212" s="191"/>
      <c r="D212" s="185" t="s">
        <v>119</v>
      </c>
      <c r="E212" s="192" t="s">
        <v>1</v>
      </c>
      <c r="F212" s="193" t="s">
        <v>311</v>
      </c>
      <c r="G212" s="191"/>
      <c r="H212" s="194">
        <v>24</v>
      </c>
      <c r="I212" s="195"/>
      <c r="J212" s="191"/>
      <c r="K212" s="191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119</v>
      </c>
      <c r="AU212" s="200" t="s">
        <v>83</v>
      </c>
      <c r="AV212" s="12" t="s">
        <v>85</v>
      </c>
      <c r="AW212" s="12" t="s">
        <v>34</v>
      </c>
      <c r="AX212" s="12" t="s">
        <v>83</v>
      </c>
      <c r="AY212" s="200" t="s">
        <v>111</v>
      </c>
    </row>
    <row r="213" spans="1:65" s="2" customFormat="1" ht="16.5" customHeight="1">
      <c r="A213" s="31"/>
      <c r="B213" s="32"/>
      <c r="C213" s="201" t="s">
        <v>312</v>
      </c>
      <c r="D213" s="201" t="s">
        <v>200</v>
      </c>
      <c r="E213" s="202" t="s">
        <v>217</v>
      </c>
      <c r="F213" s="203" t="s">
        <v>313</v>
      </c>
      <c r="G213" s="204" t="s">
        <v>114</v>
      </c>
      <c r="H213" s="205">
        <v>24</v>
      </c>
      <c r="I213" s="206"/>
      <c r="J213" s="207">
        <f>ROUND(I213*H213,2)</f>
        <v>0</v>
      </c>
      <c r="K213" s="208"/>
      <c r="L213" s="209"/>
      <c r="M213" s="210" t="s">
        <v>1</v>
      </c>
      <c r="N213" s="211" t="s">
        <v>43</v>
      </c>
      <c r="O213" s="68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83" t="s">
        <v>149</v>
      </c>
      <c r="AT213" s="183" t="s">
        <v>200</v>
      </c>
      <c r="AU213" s="183" t="s">
        <v>83</v>
      </c>
      <c r="AY213" s="14" t="s">
        <v>111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4" t="s">
        <v>83</v>
      </c>
      <c r="BK213" s="184">
        <f>ROUND(I213*H213,2)</f>
        <v>0</v>
      </c>
      <c r="BL213" s="14" t="s">
        <v>115</v>
      </c>
      <c r="BM213" s="183" t="s">
        <v>314</v>
      </c>
    </row>
    <row r="214" spans="1:65" s="12" customFormat="1" ht="11.25">
      <c r="B214" s="190"/>
      <c r="C214" s="191"/>
      <c r="D214" s="185" t="s">
        <v>119</v>
      </c>
      <c r="E214" s="192" t="s">
        <v>1</v>
      </c>
      <c r="F214" s="193" t="s">
        <v>311</v>
      </c>
      <c r="G214" s="191"/>
      <c r="H214" s="194">
        <v>24</v>
      </c>
      <c r="I214" s="195"/>
      <c r="J214" s="191"/>
      <c r="K214" s="191"/>
      <c r="L214" s="196"/>
      <c r="M214" s="197"/>
      <c r="N214" s="198"/>
      <c r="O214" s="198"/>
      <c r="P214" s="198"/>
      <c r="Q214" s="198"/>
      <c r="R214" s="198"/>
      <c r="S214" s="198"/>
      <c r="T214" s="199"/>
      <c r="AT214" s="200" t="s">
        <v>119</v>
      </c>
      <c r="AU214" s="200" t="s">
        <v>83</v>
      </c>
      <c r="AV214" s="12" t="s">
        <v>85</v>
      </c>
      <c r="AW214" s="12" t="s">
        <v>34</v>
      </c>
      <c r="AX214" s="12" t="s">
        <v>83</v>
      </c>
      <c r="AY214" s="200" t="s">
        <v>111</v>
      </c>
    </row>
    <row r="215" spans="1:65" s="2" customFormat="1" ht="16.5" customHeight="1">
      <c r="A215" s="31"/>
      <c r="B215" s="32"/>
      <c r="C215" s="201" t="s">
        <v>315</v>
      </c>
      <c r="D215" s="201" t="s">
        <v>200</v>
      </c>
      <c r="E215" s="202" t="s">
        <v>220</v>
      </c>
      <c r="F215" s="203" t="s">
        <v>316</v>
      </c>
      <c r="G215" s="204" t="s">
        <v>114</v>
      </c>
      <c r="H215" s="205">
        <v>24</v>
      </c>
      <c r="I215" s="206"/>
      <c r="J215" s="207">
        <f>ROUND(I215*H215,2)</f>
        <v>0</v>
      </c>
      <c r="K215" s="208"/>
      <c r="L215" s="209"/>
      <c r="M215" s="210" t="s">
        <v>1</v>
      </c>
      <c r="N215" s="211" t="s">
        <v>43</v>
      </c>
      <c r="O215" s="68"/>
      <c r="P215" s="181">
        <f>O215*H215</f>
        <v>0</v>
      </c>
      <c r="Q215" s="181">
        <v>0</v>
      </c>
      <c r="R215" s="181">
        <f>Q215*H215</f>
        <v>0</v>
      </c>
      <c r="S215" s="181">
        <v>0</v>
      </c>
      <c r="T215" s="182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3" t="s">
        <v>149</v>
      </c>
      <c r="AT215" s="183" t="s">
        <v>200</v>
      </c>
      <c r="AU215" s="183" t="s">
        <v>83</v>
      </c>
      <c r="AY215" s="14" t="s">
        <v>111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4" t="s">
        <v>83</v>
      </c>
      <c r="BK215" s="184">
        <f>ROUND(I215*H215,2)</f>
        <v>0</v>
      </c>
      <c r="BL215" s="14" t="s">
        <v>115</v>
      </c>
      <c r="BM215" s="183" t="s">
        <v>317</v>
      </c>
    </row>
    <row r="216" spans="1:65" s="12" customFormat="1" ht="11.25">
      <c r="B216" s="190"/>
      <c r="C216" s="191"/>
      <c r="D216" s="185" t="s">
        <v>119</v>
      </c>
      <c r="E216" s="192" t="s">
        <v>1</v>
      </c>
      <c r="F216" s="193" t="s">
        <v>311</v>
      </c>
      <c r="G216" s="191"/>
      <c r="H216" s="194">
        <v>24</v>
      </c>
      <c r="I216" s="195"/>
      <c r="J216" s="191"/>
      <c r="K216" s="191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119</v>
      </c>
      <c r="AU216" s="200" t="s">
        <v>83</v>
      </c>
      <c r="AV216" s="12" t="s">
        <v>85</v>
      </c>
      <c r="AW216" s="12" t="s">
        <v>34</v>
      </c>
      <c r="AX216" s="12" t="s">
        <v>83</v>
      </c>
      <c r="AY216" s="200" t="s">
        <v>111</v>
      </c>
    </row>
    <row r="217" spans="1:65" s="2" customFormat="1" ht="16.5" customHeight="1">
      <c r="A217" s="31"/>
      <c r="B217" s="32"/>
      <c r="C217" s="201" t="s">
        <v>318</v>
      </c>
      <c r="D217" s="201" t="s">
        <v>200</v>
      </c>
      <c r="E217" s="202" t="s">
        <v>223</v>
      </c>
      <c r="F217" s="203" t="s">
        <v>319</v>
      </c>
      <c r="G217" s="204" t="s">
        <v>114</v>
      </c>
      <c r="H217" s="205">
        <v>16</v>
      </c>
      <c r="I217" s="206"/>
      <c r="J217" s="207">
        <f>ROUND(I217*H217,2)</f>
        <v>0</v>
      </c>
      <c r="K217" s="208"/>
      <c r="L217" s="209"/>
      <c r="M217" s="210" t="s">
        <v>1</v>
      </c>
      <c r="N217" s="211" t="s">
        <v>43</v>
      </c>
      <c r="O217" s="68"/>
      <c r="P217" s="181">
        <f>O217*H217</f>
        <v>0</v>
      </c>
      <c r="Q217" s="181">
        <v>0</v>
      </c>
      <c r="R217" s="181">
        <f>Q217*H217</f>
        <v>0</v>
      </c>
      <c r="S217" s="181">
        <v>0</v>
      </c>
      <c r="T217" s="182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3" t="s">
        <v>149</v>
      </c>
      <c r="AT217" s="183" t="s">
        <v>200</v>
      </c>
      <c r="AU217" s="183" t="s">
        <v>83</v>
      </c>
      <c r="AY217" s="14" t="s">
        <v>111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4" t="s">
        <v>83</v>
      </c>
      <c r="BK217" s="184">
        <f>ROUND(I217*H217,2)</f>
        <v>0</v>
      </c>
      <c r="BL217" s="14" t="s">
        <v>115</v>
      </c>
      <c r="BM217" s="183" t="s">
        <v>320</v>
      </c>
    </row>
    <row r="218" spans="1:65" s="12" customFormat="1" ht="11.25">
      <c r="B218" s="190"/>
      <c r="C218" s="191"/>
      <c r="D218" s="185" t="s">
        <v>119</v>
      </c>
      <c r="E218" s="192" t="s">
        <v>1</v>
      </c>
      <c r="F218" s="193" t="s">
        <v>321</v>
      </c>
      <c r="G218" s="191"/>
      <c r="H218" s="194">
        <v>16</v>
      </c>
      <c r="I218" s="195"/>
      <c r="J218" s="191"/>
      <c r="K218" s="191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119</v>
      </c>
      <c r="AU218" s="200" t="s">
        <v>83</v>
      </c>
      <c r="AV218" s="12" t="s">
        <v>85</v>
      </c>
      <c r="AW218" s="12" t="s">
        <v>34</v>
      </c>
      <c r="AX218" s="12" t="s">
        <v>83</v>
      </c>
      <c r="AY218" s="200" t="s">
        <v>111</v>
      </c>
    </row>
    <row r="219" spans="1:65" s="2" customFormat="1" ht="16.5" customHeight="1">
      <c r="A219" s="31"/>
      <c r="B219" s="32"/>
      <c r="C219" s="201" t="s">
        <v>322</v>
      </c>
      <c r="D219" s="201" t="s">
        <v>200</v>
      </c>
      <c r="E219" s="202" t="s">
        <v>226</v>
      </c>
      <c r="F219" s="203" t="s">
        <v>323</v>
      </c>
      <c r="G219" s="204" t="s">
        <v>114</v>
      </c>
      <c r="H219" s="205">
        <v>16</v>
      </c>
      <c r="I219" s="206"/>
      <c r="J219" s="207">
        <f>ROUND(I219*H219,2)</f>
        <v>0</v>
      </c>
      <c r="K219" s="208"/>
      <c r="L219" s="209"/>
      <c r="M219" s="210" t="s">
        <v>1</v>
      </c>
      <c r="N219" s="211" t="s">
        <v>43</v>
      </c>
      <c r="O219" s="68"/>
      <c r="P219" s="181">
        <f>O219*H219</f>
        <v>0</v>
      </c>
      <c r="Q219" s="181">
        <v>0</v>
      </c>
      <c r="R219" s="181">
        <f>Q219*H219</f>
        <v>0</v>
      </c>
      <c r="S219" s="181">
        <v>0</v>
      </c>
      <c r="T219" s="182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3" t="s">
        <v>149</v>
      </c>
      <c r="AT219" s="183" t="s">
        <v>200</v>
      </c>
      <c r="AU219" s="183" t="s">
        <v>83</v>
      </c>
      <c r="AY219" s="14" t="s">
        <v>111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4" t="s">
        <v>83</v>
      </c>
      <c r="BK219" s="184">
        <f>ROUND(I219*H219,2)</f>
        <v>0</v>
      </c>
      <c r="BL219" s="14" t="s">
        <v>115</v>
      </c>
      <c r="BM219" s="183" t="s">
        <v>324</v>
      </c>
    </row>
    <row r="220" spans="1:65" s="12" customFormat="1" ht="11.25">
      <c r="B220" s="190"/>
      <c r="C220" s="191"/>
      <c r="D220" s="185" t="s">
        <v>119</v>
      </c>
      <c r="E220" s="192" t="s">
        <v>1</v>
      </c>
      <c r="F220" s="193" t="s">
        <v>321</v>
      </c>
      <c r="G220" s="191"/>
      <c r="H220" s="194">
        <v>16</v>
      </c>
      <c r="I220" s="195"/>
      <c r="J220" s="191"/>
      <c r="K220" s="191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119</v>
      </c>
      <c r="AU220" s="200" t="s">
        <v>83</v>
      </c>
      <c r="AV220" s="12" t="s">
        <v>85</v>
      </c>
      <c r="AW220" s="12" t="s">
        <v>34</v>
      </c>
      <c r="AX220" s="12" t="s">
        <v>83</v>
      </c>
      <c r="AY220" s="200" t="s">
        <v>111</v>
      </c>
    </row>
    <row r="221" spans="1:65" s="2" customFormat="1" ht="24.2" customHeight="1">
      <c r="A221" s="31"/>
      <c r="B221" s="32"/>
      <c r="C221" s="201" t="s">
        <v>325</v>
      </c>
      <c r="D221" s="201" t="s">
        <v>200</v>
      </c>
      <c r="E221" s="202" t="s">
        <v>326</v>
      </c>
      <c r="F221" s="203" t="s">
        <v>327</v>
      </c>
      <c r="G221" s="204" t="s">
        <v>114</v>
      </c>
      <c r="H221" s="205">
        <v>104</v>
      </c>
      <c r="I221" s="206"/>
      <c r="J221" s="207">
        <f>ROUND(I221*H221,2)</f>
        <v>0</v>
      </c>
      <c r="K221" s="208"/>
      <c r="L221" s="209"/>
      <c r="M221" s="210" t="s">
        <v>1</v>
      </c>
      <c r="N221" s="211" t="s">
        <v>43</v>
      </c>
      <c r="O221" s="68"/>
      <c r="P221" s="181">
        <f>O221*H221</f>
        <v>0</v>
      </c>
      <c r="Q221" s="181">
        <v>0</v>
      </c>
      <c r="R221" s="181">
        <f>Q221*H221</f>
        <v>0</v>
      </c>
      <c r="S221" s="181">
        <v>0</v>
      </c>
      <c r="T221" s="182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3" t="s">
        <v>149</v>
      </c>
      <c r="AT221" s="183" t="s">
        <v>200</v>
      </c>
      <c r="AU221" s="183" t="s">
        <v>83</v>
      </c>
      <c r="AY221" s="14" t="s">
        <v>111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4" t="s">
        <v>83</v>
      </c>
      <c r="BK221" s="184">
        <f>ROUND(I221*H221,2)</f>
        <v>0</v>
      </c>
      <c r="BL221" s="14" t="s">
        <v>115</v>
      </c>
      <c r="BM221" s="183" t="s">
        <v>328</v>
      </c>
    </row>
    <row r="222" spans="1:65" s="12" customFormat="1" ht="11.25">
      <c r="B222" s="190"/>
      <c r="C222" s="191"/>
      <c r="D222" s="185" t="s">
        <v>119</v>
      </c>
      <c r="E222" s="192" t="s">
        <v>1</v>
      </c>
      <c r="F222" s="193" t="s">
        <v>329</v>
      </c>
      <c r="G222" s="191"/>
      <c r="H222" s="194">
        <v>104</v>
      </c>
      <c r="I222" s="195"/>
      <c r="J222" s="191"/>
      <c r="K222" s="191"/>
      <c r="L222" s="196"/>
      <c r="M222" s="197"/>
      <c r="N222" s="198"/>
      <c r="O222" s="198"/>
      <c r="P222" s="198"/>
      <c r="Q222" s="198"/>
      <c r="R222" s="198"/>
      <c r="S222" s="198"/>
      <c r="T222" s="199"/>
      <c r="AT222" s="200" t="s">
        <v>119</v>
      </c>
      <c r="AU222" s="200" t="s">
        <v>83</v>
      </c>
      <c r="AV222" s="12" t="s">
        <v>85</v>
      </c>
      <c r="AW222" s="12" t="s">
        <v>34</v>
      </c>
      <c r="AX222" s="12" t="s">
        <v>83</v>
      </c>
      <c r="AY222" s="200" t="s">
        <v>111</v>
      </c>
    </row>
    <row r="223" spans="1:65" s="2" customFormat="1" ht="24.2" customHeight="1">
      <c r="A223" s="31"/>
      <c r="B223" s="32"/>
      <c r="C223" s="201" t="s">
        <v>330</v>
      </c>
      <c r="D223" s="201" t="s">
        <v>200</v>
      </c>
      <c r="E223" s="202" t="s">
        <v>331</v>
      </c>
      <c r="F223" s="203" t="s">
        <v>332</v>
      </c>
      <c r="G223" s="204" t="s">
        <v>114</v>
      </c>
      <c r="H223" s="205">
        <v>16</v>
      </c>
      <c r="I223" s="206"/>
      <c r="J223" s="207">
        <f>ROUND(I223*H223,2)</f>
        <v>0</v>
      </c>
      <c r="K223" s="208"/>
      <c r="L223" s="209"/>
      <c r="M223" s="210" t="s">
        <v>1</v>
      </c>
      <c r="N223" s="211" t="s">
        <v>43</v>
      </c>
      <c r="O223" s="68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3" t="s">
        <v>149</v>
      </c>
      <c r="AT223" s="183" t="s">
        <v>200</v>
      </c>
      <c r="AU223" s="183" t="s">
        <v>83</v>
      </c>
      <c r="AY223" s="14" t="s">
        <v>111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4" t="s">
        <v>83</v>
      </c>
      <c r="BK223" s="184">
        <f>ROUND(I223*H223,2)</f>
        <v>0</v>
      </c>
      <c r="BL223" s="14" t="s">
        <v>115</v>
      </c>
      <c r="BM223" s="183" t="s">
        <v>333</v>
      </c>
    </row>
    <row r="224" spans="1:65" s="12" customFormat="1" ht="11.25">
      <c r="B224" s="190"/>
      <c r="C224" s="191"/>
      <c r="D224" s="185" t="s">
        <v>119</v>
      </c>
      <c r="E224" s="192" t="s">
        <v>1</v>
      </c>
      <c r="F224" s="193" t="s">
        <v>334</v>
      </c>
      <c r="G224" s="191"/>
      <c r="H224" s="194">
        <v>16</v>
      </c>
      <c r="I224" s="195"/>
      <c r="J224" s="191"/>
      <c r="K224" s="191"/>
      <c r="L224" s="196"/>
      <c r="M224" s="197"/>
      <c r="N224" s="198"/>
      <c r="O224" s="198"/>
      <c r="P224" s="198"/>
      <c r="Q224" s="198"/>
      <c r="R224" s="198"/>
      <c r="S224" s="198"/>
      <c r="T224" s="199"/>
      <c r="AT224" s="200" t="s">
        <v>119</v>
      </c>
      <c r="AU224" s="200" t="s">
        <v>83</v>
      </c>
      <c r="AV224" s="12" t="s">
        <v>85</v>
      </c>
      <c r="AW224" s="12" t="s">
        <v>34</v>
      </c>
      <c r="AX224" s="12" t="s">
        <v>83</v>
      </c>
      <c r="AY224" s="200" t="s">
        <v>111</v>
      </c>
    </row>
    <row r="225" spans="1:65" s="2" customFormat="1" ht="16.5" customHeight="1">
      <c r="A225" s="31"/>
      <c r="B225" s="32"/>
      <c r="C225" s="201" t="s">
        <v>335</v>
      </c>
      <c r="D225" s="201" t="s">
        <v>200</v>
      </c>
      <c r="E225" s="202" t="s">
        <v>336</v>
      </c>
      <c r="F225" s="203" t="s">
        <v>337</v>
      </c>
      <c r="G225" s="204" t="s">
        <v>338</v>
      </c>
      <c r="H225" s="205">
        <v>128</v>
      </c>
      <c r="I225" s="206"/>
      <c r="J225" s="207">
        <f>ROUND(I225*H225,2)</f>
        <v>0</v>
      </c>
      <c r="K225" s="208"/>
      <c r="L225" s="209"/>
      <c r="M225" s="210" t="s">
        <v>1</v>
      </c>
      <c r="N225" s="211" t="s">
        <v>43</v>
      </c>
      <c r="O225" s="68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3" t="s">
        <v>149</v>
      </c>
      <c r="AT225" s="183" t="s">
        <v>200</v>
      </c>
      <c r="AU225" s="183" t="s">
        <v>83</v>
      </c>
      <c r="AY225" s="14" t="s">
        <v>111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4" t="s">
        <v>83</v>
      </c>
      <c r="BK225" s="184">
        <f>ROUND(I225*H225,2)</f>
        <v>0</v>
      </c>
      <c r="BL225" s="14" t="s">
        <v>115</v>
      </c>
      <c r="BM225" s="183" t="s">
        <v>339</v>
      </c>
    </row>
    <row r="226" spans="1:65" s="12" customFormat="1" ht="11.25">
      <c r="B226" s="190"/>
      <c r="C226" s="191"/>
      <c r="D226" s="185" t="s">
        <v>119</v>
      </c>
      <c r="E226" s="192" t="s">
        <v>1</v>
      </c>
      <c r="F226" s="193" t="s">
        <v>340</v>
      </c>
      <c r="G226" s="191"/>
      <c r="H226" s="194">
        <v>128</v>
      </c>
      <c r="I226" s="195"/>
      <c r="J226" s="191"/>
      <c r="K226" s="191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119</v>
      </c>
      <c r="AU226" s="200" t="s">
        <v>83</v>
      </c>
      <c r="AV226" s="12" t="s">
        <v>85</v>
      </c>
      <c r="AW226" s="12" t="s">
        <v>34</v>
      </c>
      <c r="AX226" s="12" t="s">
        <v>83</v>
      </c>
      <c r="AY226" s="200" t="s">
        <v>111</v>
      </c>
    </row>
    <row r="227" spans="1:65" s="2" customFormat="1" ht="24.2" customHeight="1">
      <c r="A227" s="31"/>
      <c r="B227" s="32"/>
      <c r="C227" s="201" t="s">
        <v>341</v>
      </c>
      <c r="D227" s="201" t="s">
        <v>200</v>
      </c>
      <c r="E227" s="202" t="s">
        <v>229</v>
      </c>
      <c r="F227" s="203" t="s">
        <v>342</v>
      </c>
      <c r="G227" s="204" t="s">
        <v>114</v>
      </c>
      <c r="H227" s="205">
        <v>38</v>
      </c>
      <c r="I227" s="206"/>
      <c r="J227" s="207">
        <f t="shared" ref="J227:J240" si="10">ROUND(I227*H227,2)</f>
        <v>0</v>
      </c>
      <c r="K227" s="208"/>
      <c r="L227" s="209"/>
      <c r="M227" s="210" t="s">
        <v>1</v>
      </c>
      <c r="N227" s="211" t="s">
        <v>43</v>
      </c>
      <c r="O227" s="68"/>
      <c r="P227" s="181">
        <f t="shared" ref="P227:P240" si="11">O227*H227</f>
        <v>0</v>
      </c>
      <c r="Q227" s="181">
        <v>0</v>
      </c>
      <c r="R227" s="181">
        <f t="shared" ref="R227:R240" si="12">Q227*H227</f>
        <v>0</v>
      </c>
      <c r="S227" s="181">
        <v>0</v>
      </c>
      <c r="T227" s="182">
        <f t="shared" ref="T227:T240" si="13"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3" t="s">
        <v>149</v>
      </c>
      <c r="AT227" s="183" t="s">
        <v>200</v>
      </c>
      <c r="AU227" s="183" t="s">
        <v>83</v>
      </c>
      <c r="AY227" s="14" t="s">
        <v>111</v>
      </c>
      <c r="BE227" s="184">
        <f t="shared" ref="BE227:BE240" si="14">IF(N227="základní",J227,0)</f>
        <v>0</v>
      </c>
      <c r="BF227" s="184">
        <f t="shared" ref="BF227:BF240" si="15">IF(N227="snížená",J227,0)</f>
        <v>0</v>
      </c>
      <c r="BG227" s="184">
        <f t="shared" ref="BG227:BG240" si="16">IF(N227="zákl. přenesená",J227,0)</f>
        <v>0</v>
      </c>
      <c r="BH227" s="184">
        <f t="shared" ref="BH227:BH240" si="17">IF(N227="sníž. přenesená",J227,0)</f>
        <v>0</v>
      </c>
      <c r="BI227" s="184">
        <f t="shared" ref="BI227:BI240" si="18">IF(N227="nulová",J227,0)</f>
        <v>0</v>
      </c>
      <c r="BJ227" s="14" t="s">
        <v>83</v>
      </c>
      <c r="BK227" s="184">
        <f t="shared" ref="BK227:BK240" si="19">ROUND(I227*H227,2)</f>
        <v>0</v>
      </c>
      <c r="BL227" s="14" t="s">
        <v>115</v>
      </c>
      <c r="BM227" s="183" t="s">
        <v>343</v>
      </c>
    </row>
    <row r="228" spans="1:65" s="2" customFormat="1" ht="24.2" customHeight="1">
      <c r="A228" s="31"/>
      <c r="B228" s="32"/>
      <c r="C228" s="201" t="s">
        <v>344</v>
      </c>
      <c r="D228" s="201" t="s">
        <v>200</v>
      </c>
      <c r="E228" s="202" t="s">
        <v>232</v>
      </c>
      <c r="F228" s="203" t="s">
        <v>345</v>
      </c>
      <c r="G228" s="204" t="s">
        <v>114</v>
      </c>
      <c r="H228" s="205">
        <v>38</v>
      </c>
      <c r="I228" s="206"/>
      <c r="J228" s="207">
        <f t="shared" si="10"/>
        <v>0</v>
      </c>
      <c r="K228" s="208"/>
      <c r="L228" s="209"/>
      <c r="M228" s="210" t="s">
        <v>1</v>
      </c>
      <c r="N228" s="211" t="s">
        <v>43</v>
      </c>
      <c r="O228" s="68"/>
      <c r="P228" s="181">
        <f t="shared" si="11"/>
        <v>0</v>
      </c>
      <c r="Q228" s="181">
        <v>0</v>
      </c>
      <c r="R228" s="181">
        <f t="shared" si="12"/>
        <v>0</v>
      </c>
      <c r="S228" s="181">
        <v>0</v>
      </c>
      <c r="T228" s="182">
        <f t="shared" si="1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83" t="s">
        <v>149</v>
      </c>
      <c r="AT228" s="183" t="s">
        <v>200</v>
      </c>
      <c r="AU228" s="183" t="s">
        <v>83</v>
      </c>
      <c r="AY228" s="14" t="s">
        <v>111</v>
      </c>
      <c r="BE228" s="184">
        <f t="shared" si="14"/>
        <v>0</v>
      </c>
      <c r="BF228" s="184">
        <f t="shared" si="15"/>
        <v>0</v>
      </c>
      <c r="BG228" s="184">
        <f t="shared" si="16"/>
        <v>0</v>
      </c>
      <c r="BH228" s="184">
        <f t="shared" si="17"/>
        <v>0</v>
      </c>
      <c r="BI228" s="184">
        <f t="shared" si="18"/>
        <v>0</v>
      </c>
      <c r="BJ228" s="14" t="s">
        <v>83</v>
      </c>
      <c r="BK228" s="184">
        <f t="shared" si="19"/>
        <v>0</v>
      </c>
      <c r="BL228" s="14" t="s">
        <v>115</v>
      </c>
      <c r="BM228" s="183" t="s">
        <v>346</v>
      </c>
    </row>
    <row r="229" spans="1:65" s="2" customFormat="1" ht="21.75" customHeight="1">
      <c r="A229" s="31"/>
      <c r="B229" s="32"/>
      <c r="C229" s="201" t="s">
        <v>347</v>
      </c>
      <c r="D229" s="201" t="s">
        <v>200</v>
      </c>
      <c r="E229" s="202" t="s">
        <v>235</v>
      </c>
      <c r="F229" s="203" t="s">
        <v>348</v>
      </c>
      <c r="G229" s="204" t="s">
        <v>284</v>
      </c>
      <c r="H229" s="205">
        <v>100</v>
      </c>
      <c r="I229" s="206"/>
      <c r="J229" s="207">
        <f t="shared" si="10"/>
        <v>0</v>
      </c>
      <c r="K229" s="208"/>
      <c r="L229" s="209"/>
      <c r="M229" s="210" t="s">
        <v>1</v>
      </c>
      <c r="N229" s="211" t="s">
        <v>43</v>
      </c>
      <c r="O229" s="68"/>
      <c r="P229" s="181">
        <f t="shared" si="11"/>
        <v>0</v>
      </c>
      <c r="Q229" s="181">
        <v>0</v>
      </c>
      <c r="R229" s="181">
        <f t="shared" si="12"/>
        <v>0</v>
      </c>
      <c r="S229" s="181">
        <v>0</v>
      </c>
      <c r="T229" s="182">
        <f t="shared" si="1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83" t="s">
        <v>149</v>
      </c>
      <c r="AT229" s="183" t="s">
        <v>200</v>
      </c>
      <c r="AU229" s="183" t="s">
        <v>83</v>
      </c>
      <c r="AY229" s="14" t="s">
        <v>111</v>
      </c>
      <c r="BE229" s="184">
        <f t="shared" si="14"/>
        <v>0</v>
      </c>
      <c r="BF229" s="184">
        <f t="shared" si="15"/>
        <v>0</v>
      </c>
      <c r="BG229" s="184">
        <f t="shared" si="16"/>
        <v>0</v>
      </c>
      <c r="BH229" s="184">
        <f t="shared" si="17"/>
        <v>0</v>
      </c>
      <c r="BI229" s="184">
        <f t="shared" si="18"/>
        <v>0</v>
      </c>
      <c r="BJ229" s="14" t="s">
        <v>83</v>
      </c>
      <c r="BK229" s="184">
        <f t="shared" si="19"/>
        <v>0</v>
      </c>
      <c r="BL229" s="14" t="s">
        <v>115</v>
      </c>
      <c r="BM229" s="183" t="s">
        <v>349</v>
      </c>
    </row>
    <row r="230" spans="1:65" s="2" customFormat="1" ht="16.5" customHeight="1">
      <c r="A230" s="31"/>
      <c r="B230" s="32"/>
      <c r="C230" s="201" t="s">
        <v>350</v>
      </c>
      <c r="D230" s="201" t="s">
        <v>200</v>
      </c>
      <c r="E230" s="202" t="s">
        <v>238</v>
      </c>
      <c r="F230" s="203" t="s">
        <v>351</v>
      </c>
      <c r="G230" s="204" t="s">
        <v>114</v>
      </c>
      <c r="H230" s="205">
        <v>1</v>
      </c>
      <c r="I230" s="206"/>
      <c r="J230" s="207">
        <f t="shared" si="10"/>
        <v>0</v>
      </c>
      <c r="K230" s="208"/>
      <c r="L230" s="209"/>
      <c r="M230" s="210" t="s">
        <v>1</v>
      </c>
      <c r="N230" s="211" t="s">
        <v>43</v>
      </c>
      <c r="O230" s="68"/>
      <c r="P230" s="181">
        <f t="shared" si="11"/>
        <v>0</v>
      </c>
      <c r="Q230" s="181">
        <v>0</v>
      </c>
      <c r="R230" s="181">
        <f t="shared" si="12"/>
        <v>0</v>
      </c>
      <c r="S230" s="181">
        <v>0</v>
      </c>
      <c r="T230" s="182">
        <f t="shared" si="1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3" t="s">
        <v>149</v>
      </c>
      <c r="AT230" s="183" t="s">
        <v>200</v>
      </c>
      <c r="AU230" s="183" t="s">
        <v>83</v>
      </c>
      <c r="AY230" s="14" t="s">
        <v>111</v>
      </c>
      <c r="BE230" s="184">
        <f t="shared" si="14"/>
        <v>0</v>
      </c>
      <c r="BF230" s="184">
        <f t="shared" si="15"/>
        <v>0</v>
      </c>
      <c r="BG230" s="184">
        <f t="shared" si="16"/>
        <v>0</v>
      </c>
      <c r="BH230" s="184">
        <f t="shared" si="17"/>
        <v>0</v>
      </c>
      <c r="BI230" s="184">
        <f t="shared" si="18"/>
        <v>0</v>
      </c>
      <c r="BJ230" s="14" t="s">
        <v>83</v>
      </c>
      <c r="BK230" s="184">
        <f t="shared" si="19"/>
        <v>0</v>
      </c>
      <c r="BL230" s="14" t="s">
        <v>115</v>
      </c>
      <c r="BM230" s="183" t="s">
        <v>352</v>
      </c>
    </row>
    <row r="231" spans="1:65" s="2" customFormat="1" ht="16.5" customHeight="1">
      <c r="A231" s="31"/>
      <c r="B231" s="32"/>
      <c r="C231" s="201" t="s">
        <v>353</v>
      </c>
      <c r="D231" s="201" t="s">
        <v>200</v>
      </c>
      <c r="E231" s="202" t="s">
        <v>241</v>
      </c>
      <c r="F231" s="203" t="s">
        <v>354</v>
      </c>
      <c r="G231" s="204" t="s">
        <v>114</v>
      </c>
      <c r="H231" s="205">
        <v>16</v>
      </c>
      <c r="I231" s="206"/>
      <c r="J231" s="207">
        <f t="shared" si="10"/>
        <v>0</v>
      </c>
      <c r="K231" s="208"/>
      <c r="L231" s="209"/>
      <c r="M231" s="210" t="s">
        <v>1</v>
      </c>
      <c r="N231" s="211" t="s">
        <v>43</v>
      </c>
      <c r="O231" s="68"/>
      <c r="P231" s="181">
        <f t="shared" si="11"/>
        <v>0</v>
      </c>
      <c r="Q231" s="181">
        <v>0</v>
      </c>
      <c r="R231" s="181">
        <f t="shared" si="12"/>
        <v>0</v>
      </c>
      <c r="S231" s="181">
        <v>0</v>
      </c>
      <c r="T231" s="182">
        <f t="shared" si="1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3" t="s">
        <v>149</v>
      </c>
      <c r="AT231" s="183" t="s">
        <v>200</v>
      </c>
      <c r="AU231" s="183" t="s">
        <v>83</v>
      </c>
      <c r="AY231" s="14" t="s">
        <v>111</v>
      </c>
      <c r="BE231" s="184">
        <f t="shared" si="14"/>
        <v>0</v>
      </c>
      <c r="BF231" s="184">
        <f t="shared" si="15"/>
        <v>0</v>
      </c>
      <c r="BG231" s="184">
        <f t="shared" si="16"/>
        <v>0</v>
      </c>
      <c r="BH231" s="184">
        <f t="shared" si="17"/>
        <v>0</v>
      </c>
      <c r="BI231" s="184">
        <f t="shared" si="18"/>
        <v>0</v>
      </c>
      <c r="BJ231" s="14" t="s">
        <v>83</v>
      </c>
      <c r="BK231" s="184">
        <f t="shared" si="19"/>
        <v>0</v>
      </c>
      <c r="BL231" s="14" t="s">
        <v>115</v>
      </c>
      <c r="BM231" s="183" t="s">
        <v>355</v>
      </c>
    </row>
    <row r="232" spans="1:65" s="2" customFormat="1" ht="16.5" customHeight="1">
      <c r="A232" s="31"/>
      <c r="B232" s="32"/>
      <c r="C232" s="201" t="s">
        <v>356</v>
      </c>
      <c r="D232" s="201" t="s">
        <v>200</v>
      </c>
      <c r="E232" s="202" t="s">
        <v>245</v>
      </c>
      <c r="F232" s="203" t="s">
        <v>357</v>
      </c>
      <c r="G232" s="204" t="s">
        <v>114</v>
      </c>
      <c r="H232" s="205">
        <v>8</v>
      </c>
      <c r="I232" s="206"/>
      <c r="J232" s="207">
        <f t="shared" si="10"/>
        <v>0</v>
      </c>
      <c r="K232" s="208"/>
      <c r="L232" s="209"/>
      <c r="M232" s="210" t="s">
        <v>1</v>
      </c>
      <c r="N232" s="211" t="s">
        <v>43</v>
      </c>
      <c r="O232" s="68"/>
      <c r="P232" s="181">
        <f t="shared" si="11"/>
        <v>0</v>
      </c>
      <c r="Q232" s="181">
        <v>0</v>
      </c>
      <c r="R232" s="181">
        <f t="shared" si="12"/>
        <v>0</v>
      </c>
      <c r="S232" s="181">
        <v>0</v>
      </c>
      <c r="T232" s="182">
        <f t="shared" si="1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83" t="s">
        <v>149</v>
      </c>
      <c r="AT232" s="183" t="s">
        <v>200</v>
      </c>
      <c r="AU232" s="183" t="s">
        <v>83</v>
      </c>
      <c r="AY232" s="14" t="s">
        <v>111</v>
      </c>
      <c r="BE232" s="184">
        <f t="shared" si="14"/>
        <v>0</v>
      </c>
      <c r="BF232" s="184">
        <f t="shared" si="15"/>
        <v>0</v>
      </c>
      <c r="BG232" s="184">
        <f t="shared" si="16"/>
        <v>0</v>
      </c>
      <c r="BH232" s="184">
        <f t="shared" si="17"/>
        <v>0</v>
      </c>
      <c r="BI232" s="184">
        <f t="shared" si="18"/>
        <v>0</v>
      </c>
      <c r="BJ232" s="14" t="s">
        <v>83</v>
      </c>
      <c r="BK232" s="184">
        <f t="shared" si="19"/>
        <v>0</v>
      </c>
      <c r="BL232" s="14" t="s">
        <v>115</v>
      </c>
      <c r="BM232" s="183" t="s">
        <v>358</v>
      </c>
    </row>
    <row r="233" spans="1:65" s="2" customFormat="1" ht="16.5" customHeight="1">
      <c r="A233" s="31"/>
      <c r="B233" s="32"/>
      <c r="C233" s="201" t="s">
        <v>359</v>
      </c>
      <c r="D233" s="201" t="s">
        <v>200</v>
      </c>
      <c r="E233" s="202" t="s">
        <v>249</v>
      </c>
      <c r="F233" s="203" t="s">
        <v>360</v>
      </c>
      <c r="G233" s="204" t="s">
        <v>114</v>
      </c>
      <c r="H233" s="205">
        <v>2</v>
      </c>
      <c r="I233" s="206"/>
      <c r="J233" s="207">
        <f t="shared" si="10"/>
        <v>0</v>
      </c>
      <c r="K233" s="208"/>
      <c r="L233" s="209"/>
      <c r="M233" s="210" t="s">
        <v>1</v>
      </c>
      <c r="N233" s="211" t="s">
        <v>43</v>
      </c>
      <c r="O233" s="68"/>
      <c r="P233" s="181">
        <f t="shared" si="11"/>
        <v>0</v>
      </c>
      <c r="Q233" s="181">
        <v>0</v>
      </c>
      <c r="R233" s="181">
        <f t="shared" si="12"/>
        <v>0</v>
      </c>
      <c r="S233" s="181">
        <v>0</v>
      </c>
      <c r="T233" s="182">
        <f t="shared" si="1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83" t="s">
        <v>149</v>
      </c>
      <c r="AT233" s="183" t="s">
        <v>200</v>
      </c>
      <c r="AU233" s="183" t="s">
        <v>83</v>
      </c>
      <c r="AY233" s="14" t="s">
        <v>111</v>
      </c>
      <c r="BE233" s="184">
        <f t="shared" si="14"/>
        <v>0</v>
      </c>
      <c r="BF233" s="184">
        <f t="shared" si="15"/>
        <v>0</v>
      </c>
      <c r="BG233" s="184">
        <f t="shared" si="16"/>
        <v>0</v>
      </c>
      <c r="BH233" s="184">
        <f t="shared" si="17"/>
        <v>0</v>
      </c>
      <c r="BI233" s="184">
        <f t="shared" si="18"/>
        <v>0</v>
      </c>
      <c r="BJ233" s="14" t="s">
        <v>83</v>
      </c>
      <c r="BK233" s="184">
        <f t="shared" si="19"/>
        <v>0</v>
      </c>
      <c r="BL233" s="14" t="s">
        <v>115</v>
      </c>
      <c r="BM233" s="183" t="s">
        <v>361</v>
      </c>
    </row>
    <row r="234" spans="1:65" s="2" customFormat="1" ht="16.5" customHeight="1">
      <c r="A234" s="31"/>
      <c r="B234" s="32"/>
      <c r="C234" s="201" t="s">
        <v>362</v>
      </c>
      <c r="D234" s="201" t="s">
        <v>200</v>
      </c>
      <c r="E234" s="202" t="s">
        <v>253</v>
      </c>
      <c r="F234" s="203" t="s">
        <v>363</v>
      </c>
      <c r="G234" s="204" t="s">
        <v>114</v>
      </c>
      <c r="H234" s="205">
        <v>20</v>
      </c>
      <c r="I234" s="206"/>
      <c r="J234" s="207">
        <f t="shared" si="10"/>
        <v>0</v>
      </c>
      <c r="K234" s="208"/>
      <c r="L234" s="209"/>
      <c r="M234" s="210" t="s">
        <v>1</v>
      </c>
      <c r="N234" s="211" t="s">
        <v>43</v>
      </c>
      <c r="O234" s="68"/>
      <c r="P234" s="181">
        <f t="shared" si="11"/>
        <v>0</v>
      </c>
      <c r="Q234" s="181">
        <v>0</v>
      </c>
      <c r="R234" s="181">
        <f t="shared" si="12"/>
        <v>0</v>
      </c>
      <c r="S234" s="181">
        <v>0</v>
      </c>
      <c r="T234" s="182">
        <f t="shared" si="1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3" t="s">
        <v>149</v>
      </c>
      <c r="AT234" s="183" t="s">
        <v>200</v>
      </c>
      <c r="AU234" s="183" t="s">
        <v>83</v>
      </c>
      <c r="AY234" s="14" t="s">
        <v>111</v>
      </c>
      <c r="BE234" s="184">
        <f t="shared" si="14"/>
        <v>0</v>
      </c>
      <c r="BF234" s="184">
        <f t="shared" si="15"/>
        <v>0</v>
      </c>
      <c r="BG234" s="184">
        <f t="shared" si="16"/>
        <v>0</v>
      </c>
      <c r="BH234" s="184">
        <f t="shared" si="17"/>
        <v>0</v>
      </c>
      <c r="BI234" s="184">
        <f t="shared" si="18"/>
        <v>0</v>
      </c>
      <c r="BJ234" s="14" t="s">
        <v>83</v>
      </c>
      <c r="BK234" s="184">
        <f t="shared" si="19"/>
        <v>0</v>
      </c>
      <c r="BL234" s="14" t="s">
        <v>115</v>
      </c>
      <c r="BM234" s="183" t="s">
        <v>364</v>
      </c>
    </row>
    <row r="235" spans="1:65" s="2" customFormat="1" ht="16.5" customHeight="1">
      <c r="A235" s="31"/>
      <c r="B235" s="32"/>
      <c r="C235" s="201" t="s">
        <v>365</v>
      </c>
      <c r="D235" s="201" t="s">
        <v>200</v>
      </c>
      <c r="E235" s="202" t="s">
        <v>257</v>
      </c>
      <c r="F235" s="203" t="s">
        <v>366</v>
      </c>
      <c r="G235" s="204" t="s">
        <v>114</v>
      </c>
      <c r="H235" s="205">
        <v>20</v>
      </c>
      <c r="I235" s="206"/>
      <c r="J235" s="207">
        <f t="shared" si="10"/>
        <v>0</v>
      </c>
      <c r="K235" s="208"/>
      <c r="L235" s="209"/>
      <c r="M235" s="210" t="s">
        <v>1</v>
      </c>
      <c r="N235" s="211" t="s">
        <v>43</v>
      </c>
      <c r="O235" s="68"/>
      <c r="P235" s="181">
        <f t="shared" si="11"/>
        <v>0</v>
      </c>
      <c r="Q235" s="181">
        <v>0</v>
      </c>
      <c r="R235" s="181">
        <f t="shared" si="12"/>
        <v>0</v>
      </c>
      <c r="S235" s="181">
        <v>0</v>
      </c>
      <c r="T235" s="182">
        <f t="shared" si="1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3" t="s">
        <v>149</v>
      </c>
      <c r="AT235" s="183" t="s">
        <v>200</v>
      </c>
      <c r="AU235" s="183" t="s">
        <v>83</v>
      </c>
      <c r="AY235" s="14" t="s">
        <v>111</v>
      </c>
      <c r="BE235" s="184">
        <f t="shared" si="14"/>
        <v>0</v>
      </c>
      <c r="BF235" s="184">
        <f t="shared" si="15"/>
        <v>0</v>
      </c>
      <c r="BG235" s="184">
        <f t="shared" si="16"/>
        <v>0</v>
      </c>
      <c r="BH235" s="184">
        <f t="shared" si="17"/>
        <v>0</v>
      </c>
      <c r="BI235" s="184">
        <f t="shared" si="18"/>
        <v>0</v>
      </c>
      <c r="BJ235" s="14" t="s">
        <v>83</v>
      </c>
      <c r="BK235" s="184">
        <f t="shared" si="19"/>
        <v>0</v>
      </c>
      <c r="BL235" s="14" t="s">
        <v>115</v>
      </c>
      <c r="BM235" s="183" t="s">
        <v>367</v>
      </c>
    </row>
    <row r="236" spans="1:65" s="2" customFormat="1" ht="16.5" customHeight="1">
      <c r="A236" s="31"/>
      <c r="B236" s="32"/>
      <c r="C236" s="201" t="s">
        <v>368</v>
      </c>
      <c r="D236" s="201" t="s">
        <v>200</v>
      </c>
      <c r="E236" s="202" t="s">
        <v>261</v>
      </c>
      <c r="F236" s="203" t="s">
        <v>369</v>
      </c>
      <c r="G236" s="204" t="s">
        <v>114</v>
      </c>
      <c r="H236" s="205">
        <v>50</v>
      </c>
      <c r="I236" s="206"/>
      <c r="J236" s="207">
        <f t="shared" si="10"/>
        <v>0</v>
      </c>
      <c r="K236" s="208"/>
      <c r="L236" s="209"/>
      <c r="M236" s="210" t="s">
        <v>1</v>
      </c>
      <c r="N236" s="211" t="s">
        <v>43</v>
      </c>
      <c r="O236" s="68"/>
      <c r="P236" s="181">
        <f t="shared" si="11"/>
        <v>0</v>
      </c>
      <c r="Q236" s="181">
        <v>0</v>
      </c>
      <c r="R236" s="181">
        <f t="shared" si="12"/>
        <v>0</v>
      </c>
      <c r="S236" s="181">
        <v>0</v>
      </c>
      <c r="T236" s="182">
        <f t="shared" si="1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3" t="s">
        <v>149</v>
      </c>
      <c r="AT236" s="183" t="s">
        <v>200</v>
      </c>
      <c r="AU236" s="183" t="s">
        <v>83</v>
      </c>
      <c r="AY236" s="14" t="s">
        <v>111</v>
      </c>
      <c r="BE236" s="184">
        <f t="shared" si="14"/>
        <v>0</v>
      </c>
      <c r="BF236" s="184">
        <f t="shared" si="15"/>
        <v>0</v>
      </c>
      <c r="BG236" s="184">
        <f t="shared" si="16"/>
        <v>0</v>
      </c>
      <c r="BH236" s="184">
        <f t="shared" si="17"/>
        <v>0</v>
      </c>
      <c r="BI236" s="184">
        <f t="shared" si="18"/>
        <v>0</v>
      </c>
      <c r="BJ236" s="14" t="s">
        <v>83</v>
      </c>
      <c r="BK236" s="184">
        <f t="shared" si="19"/>
        <v>0</v>
      </c>
      <c r="BL236" s="14" t="s">
        <v>115</v>
      </c>
      <c r="BM236" s="183" t="s">
        <v>370</v>
      </c>
    </row>
    <row r="237" spans="1:65" s="2" customFormat="1" ht="21.75" customHeight="1">
      <c r="A237" s="31"/>
      <c r="B237" s="32"/>
      <c r="C237" s="201" t="s">
        <v>371</v>
      </c>
      <c r="D237" s="201" t="s">
        <v>200</v>
      </c>
      <c r="E237" s="202" t="s">
        <v>265</v>
      </c>
      <c r="F237" s="203" t="s">
        <v>372</v>
      </c>
      <c r="G237" s="204" t="s">
        <v>114</v>
      </c>
      <c r="H237" s="205">
        <v>150</v>
      </c>
      <c r="I237" s="206"/>
      <c r="J237" s="207">
        <f t="shared" si="10"/>
        <v>0</v>
      </c>
      <c r="K237" s="208"/>
      <c r="L237" s="209"/>
      <c r="M237" s="210" t="s">
        <v>1</v>
      </c>
      <c r="N237" s="211" t="s">
        <v>43</v>
      </c>
      <c r="O237" s="68"/>
      <c r="P237" s="181">
        <f t="shared" si="11"/>
        <v>0</v>
      </c>
      <c r="Q237" s="181">
        <v>0</v>
      </c>
      <c r="R237" s="181">
        <f t="shared" si="12"/>
        <v>0</v>
      </c>
      <c r="S237" s="181">
        <v>0</v>
      </c>
      <c r="T237" s="182">
        <f t="shared" si="1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83" t="s">
        <v>149</v>
      </c>
      <c r="AT237" s="183" t="s">
        <v>200</v>
      </c>
      <c r="AU237" s="183" t="s">
        <v>83</v>
      </c>
      <c r="AY237" s="14" t="s">
        <v>111</v>
      </c>
      <c r="BE237" s="184">
        <f t="shared" si="14"/>
        <v>0</v>
      </c>
      <c r="BF237" s="184">
        <f t="shared" si="15"/>
        <v>0</v>
      </c>
      <c r="BG237" s="184">
        <f t="shared" si="16"/>
        <v>0</v>
      </c>
      <c r="BH237" s="184">
        <f t="shared" si="17"/>
        <v>0</v>
      </c>
      <c r="BI237" s="184">
        <f t="shared" si="18"/>
        <v>0</v>
      </c>
      <c r="BJ237" s="14" t="s">
        <v>83</v>
      </c>
      <c r="BK237" s="184">
        <f t="shared" si="19"/>
        <v>0</v>
      </c>
      <c r="BL237" s="14" t="s">
        <v>115</v>
      </c>
      <c r="BM237" s="183" t="s">
        <v>373</v>
      </c>
    </row>
    <row r="238" spans="1:65" s="2" customFormat="1" ht="16.5" customHeight="1">
      <c r="A238" s="31"/>
      <c r="B238" s="32"/>
      <c r="C238" s="201" t="s">
        <v>374</v>
      </c>
      <c r="D238" s="201" t="s">
        <v>200</v>
      </c>
      <c r="E238" s="202" t="s">
        <v>269</v>
      </c>
      <c r="F238" s="203" t="s">
        <v>375</v>
      </c>
      <c r="G238" s="204" t="s">
        <v>114</v>
      </c>
      <c r="H238" s="205">
        <v>50</v>
      </c>
      <c r="I238" s="206"/>
      <c r="J238" s="207">
        <f t="shared" si="10"/>
        <v>0</v>
      </c>
      <c r="K238" s="208"/>
      <c r="L238" s="209"/>
      <c r="M238" s="210" t="s">
        <v>1</v>
      </c>
      <c r="N238" s="211" t="s">
        <v>43</v>
      </c>
      <c r="O238" s="68"/>
      <c r="P238" s="181">
        <f t="shared" si="11"/>
        <v>0</v>
      </c>
      <c r="Q238" s="181">
        <v>0</v>
      </c>
      <c r="R238" s="181">
        <f t="shared" si="12"/>
        <v>0</v>
      </c>
      <c r="S238" s="181">
        <v>0</v>
      </c>
      <c r="T238" s="182">
        <f t="shared" si="1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3" t="s">
        <v>149</v>
      </c>
      <c r="AT238" s="183" t="s">
        <v>200</v>
      </c>
      <c r="AU238" s="183" t="s">
        <v>83</v>
      </c>
      <c r="AY238" s="14" t="s">
        <v>111</v>
      </c>
      <c r="BE238" s="184">
        <f t="shared" si="14"/>
        <v>0</v>
      </c>
      <c r="BF238" s="184">
        <f t="shared" si="15"/>
        <v>0</v>
      </c>
      <c r="BG238" s="184">
        <f t="shared" si="16"/>
        <v>0</v>
      </c>
      <c r="BH238" s="184">
        <f t="shared" si="17"/>
        <v>0</v>
      </c>
      <c r="BI238" s="184">
        <f t="shared" si="18"/>
        <v>0</v>
      </c>
      <c r="BJ238" s="14" t="s">
        <v>83</v>
      </c>
      <c r="BK238" s="184">
        <f t="shared" si="19"/>
        <v>0</v>
      </c>
      <c r="BL238" s="14" t="s">
        <v>115</v>
      </c>
      <c r="BM238" s="183" t="s">
        <v>376</v>
      </c>
    </row>
    <row r="239" spans="1:65" s="2" customFormat="1" ht="16.5" customHeight="1">
      <c r="A239" s="31"/>
      <c r="B239" s="32"/>
      <c r="C239" s="201" t="s">
        <v>377</v>
      </c>
      <c r="D239" s="201" t="s">
        <v>200</v>
      </c>
      <c r="E239" s="202" t="s">
        <v>144</v>
      </c>
      <c r="F239" s="203" t="s">
        <v>378</v>
      </c>
      <c r="G239" s="204" t="s">
        <v>379</v>
      </c>
      <c r="H239" s="205">
        <v>2</v>
      </c>
      <c r="I239" s="206"/>
      <c r="J239" s="207">
        <f t="shared" si="10"/>
        <v>0</v>
      </c>
      <c r="K239" s="208"/>
      <c r="L239" s="209"/>
      <c r="M239" s="210" t="s">
        <v>1</v>
      </c>
      <c r="N239" s="211" t="s">
        <v>43</v>
      </c>
      <c r="O239" s="68"/>
      <c r="P239" s="181">
        <f t="shared" si="11"/>
        <v>0</v>
      </c>
      <c r="Q239" s="181">
        <v>0</v>
      </c>
      <c r="R239" s="181">
        <f t="shared" si="12"/>
        <v>0</v>
      </c>
      <c r="S239" s="181">
        <v>0</v>
      </c>
      <c r="T239" s="182">
        <f t="shared" si="1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83" t="s">
        <v>149</v>
      </c>
      <c r="AT239" s="183" t="s">
        <v>200</v>
      </c>
      <c r="AU239" s="183" t="s">
        <v>83</v>
      </c>
      <c r="AY239" s="14" t="s">
        <v>111</v>
      </c>
      <c r="BE239" s="184">
        <f t="shared" si="14"/>
        <v>0</v>
      </c>
      <c r="BF239" s="184">
        <f t="shared" si="15"/>
        <v>0</v>
      </c>
      <c r="BG239" s="184">
        <f t="shared" si="16"/>
        <v>0</v>
      </c>
      <c r="BH239" s="184">
        <f t="shared" si="17"/>
        <v>0</v>
      </c>
      <c r="BI239" s="184">
        <f t="shared" si="18"/>
        <v>0</v>
      </c>
      <c r="BJ239" s="14" t="s">
        <v>83</v>
      </c>
      <c r="BK239" s="184">
        <f t="shared" si="19"/>
        <v>0</v>
      </c>
      <c r="BL239" s="14" t="s">
        <v>115</v>
      </c>
      <c r="BM239" s="183" t="s">
        <v>380</v>
      </c>
    </row>
    <row r="240" spans="1:65" s="2" customFormat="1" ht="16.5" customHeight="1">
      <c r="A240" s="31"/>
      <c r="B240" s="32"/>
      <c r="C240" s="201" t="s">
        <v>381</v>
      </c>
      <c r="D240" s="201" t="s">
        <v>200</v>
      </c>
      <c r="E240" s="202" t="s">
        <v>174</v>
      </c>
      <c r="F240" s="203" t="s">
        <v>382</v>
      </c>
      <c r="G240" s="204" t="s">
        <v>205</v>
      </c>
      <c r="H240" s="205">
        <v>500</v>
      </c>
      <c r="I240" s="206"/>
      <c r="J240" s="207">
        <f t="shared" si="10"/>
        <v>0</v>
      </c>
      <c r="K240" s="208"/>
      <c r="L240" s="209"/>
      <c r="M240" s="210" t="s">
        <v>1</v>
      </c>
      <c r="N240" s="211" t="s">
        <v>43</v>
      </c>
      <c r="O240" s="68"/>
      <c r="P240" s="181">
        <f t="shared" si="11"/>
        <v>0</v>
      </c>
      <c r="Q240" s="181">
        <v>0</v>
      </c>
      <c r="R240" s="181">
        <f t="shared" si="12"/>
        <v>0</v>
      </c>
      <c r="S240" s="181">
        <v>0</v>
      </c>
      <c r="T240" s="182">
        <f t="shared" si="1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83" t="s">
        <v>149</v>
      </c>
      <c r="AT240" s="183" t="s">
        <v>200</v>
      </c>
      <c r="AU240" s="183" t="s">
        <v>83</v>
      </c>
      <c r="AY240" s="14" t="s">
        <v>111</v>
      </c>
      <c r="BE240" s="184">
        <f t="shared" si="14"/>
        <v>0</v>
      </c>
      <c r="BF240" s="184">
        <f t="shared" si="15"/>
        <v>0</v>
      </c>
      <c r="BG240" s="184">
        <f t="shared" si="16"/>
        <v>0</v>
      </c>
      <c r="BH240" s="184">
        <f t="shared" si="17"/>
        <v>0</v>
      </c>
      <c r="BI240" s="184">
        <f t="shared" si="18"/>
        <v>0</v>
      </c>
      <c r="BJ240" s="14" t="s">
        <v>83</v>
      </c>
      <c r="BK240" s="184">
        <f t="shared" si="19"/>
        <v>0</v>
      </c>
      <c r="BL240" s="14" t="s">
        <v>115</v>
      </c>
      <c r="BM240" s="183" t="s">
        <v>383</v>
      </c>
    </row>
    <row r="241" spans="1:65" s="11" customFormat="1" ht="25.9" customHeight="1">
      <c r="B241" s="157"/>
      <c r="C241" s="158"/>
      <c r="D241" s="159" t="s">
        <v>77</v>
      </c>
      <c r="E241" s="160" t="s">
        <v>384</v>
      </c>
      <c r="F241" s="160" t="s">
        <v>385</v>
      </c>
      <c r="G241" s="158"/>
      <c r="H241" s="158"/>
      <c r="I241" s="161"/>
      <c r="J241" s="162">
        <f>BK241</f>
        <v>0</v>
      </c>
      <c r="K241" s="158"/>
      <c r="L241" s="163"/>
      <c r="M241" s="164"/>
      <c r="N241" s="165"/>
      <c r="O241" s="165"/>
      <c r="P241" s="166">
        <f>SUM(P242:P253)</f>
        <v>0</v>
      </c>
      <c r="Q241" s="165"/>
      <c r="R241" s="166">
        <f>SUM(R242:R253)</f>
        <v>0</v>
      </c>
      <c r="S241" s="165"/>
      <c r="T241" s="167">
        <f>SUM(T242:T253)</f>
        <v>0</v>
      </c>
      <c r="AR241" s="168" t="s">
        <v>83</v>
      </c>
      <c r="AT241" s="169" t="s">
        <v>77</v>
      </c>
      <c r="AU241" s="169" t="s">
        <v>78</v>
      </c>
      <c r="AY241" s="168" t="s">
        <v>111</v>
      </c>
      <c r="BK241" s="170">
        <f>SUM(BK242:BK253)</f>
        <v>0</v>
      </c>
    </row>
    <row r="242" spans="1:65" s="2" customFormat="1" ht="24.2" customHeight="1">
      <c r="A242" s="31"/>
      <c r="B242" s="32"/>
      <c r="C242" s="171" t="s">
        <v>386</v>
      </c>
      <c r="D242" s="171" t="s">
        <v>112</v>
      </c>
      <c r="E242" s="172" t="s">
        <v>384</v>
      </c>
      <c r="F242" s="173" t="s">
        <v>387</v>
      </c>
      <c r="G242" s="174" t="s">
        <v>114</v>
      </c>
      <c r="H242" s="175">
        <v>4</v>
      </c>
      <c r="I242" s="176"/>
      <c r="J242" s="177">
        <f>ROUND(I242*H242,2)</f>
        <v>0</v>
      </c>
      <c r="K242" s="178"/>
      <c r="L242" s="36"/>
      <c r="M242" s="179" t="s">
        <v>1</v>
      </c>
      <c r="N242" s="180" t="s">
        <v>43</v>
      </c>
      <c r="O242" s="68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83" t="s">
        <v>115</v>
      </c>
      <c r="AT242" s="183" t="s">
        <v>112</v>
      </c>
      <c r="AU242" s="183" t="s">
        <v>83</v>
      </c>
      <c r="AY242" s="14" t="s">
        <v>111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4" t="s">
        <v>83</v>
      </c>
      <c r="BK242" s="184">
        <f>ROUND(I242*H242,2)</f>
        <v>0</v>
      </c>
      <c r="BL242" s="14" t="s">
        <v>115</v>
      </c>
      <c r="BM242" s="183" t="s">
        <v>388</v>
      </c>
    </row>
    <row r="243" spans="1:65" s="2" customFormat="1" ht="58.5">
      <c r="A243" s="31"/>
      <c r="B243" s="32"/>
      <c r="C243" s="33"/>
      <c r="D243" s="185" t="s">
        <v>117</v>
      </c>
      <c r="E243" s="33"/>
      <c r="F243" s="186" t="s">
        <v>118</v>
      </c>
      <c r="G243" s="33"/>
      <c r="H243" s="33"/>
      <c r="I243" s="187"/>
      <c r="J243" s="33"/>
      <c r="K243" s="33"/>
      <c r="L243" s="36"/>
      <c r="M243" s="188"/>
      <c r="N243" s="189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117</v>
      </c>
      <c r="AU243" s="14" t="s">
        <v>83</v>
      </c>
    </row>
    <row r="244" spans="1:65" s="12" customFormat="1" ht="11.25">
      <c r="B244" s="190"/>
      <c r="C244" s="191"/>
      <c r="D244" s="185" t="s">
        <v>119</v>
      </c>
      <c r="E244" s="192" t="s">
        <v>1</v>
      </c>
      <c r="F244" s="193" t="s">
        <v>153</v>
      </c>
      <c r="G244" s="191"/>
      <c r="H244" s="194">
        <v>4</v>
      </c>
      <c r="I244" s="195"/>
      <c r="J244" s="191"/>
      <c r="K244" s="191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119</v>
      </c>
      <c r="AU244" s="200" t="s">
        <v>83</v>
      </c>
      <c r="AV244" s="12" t="s">
        <v>85</v>
      </c>
      <c r="AW244" s="12" t="s">
        <v>34</v>
      </c>
      <c r="AX244" s="12" t="s">
        <v>83</v>
      </c>
      <c r="AY244" s="200" t="s">
        <v>111</v>
      </c>
    </row>
    <row r="245" spans="1:65" s="2" customFormat="1" ht="16.5" customHeight="1">
      <c r="A245" s="31"/>
      <c r="B245" s="32"/>
      <c r="C245" s="171" t="s">
        <v>389</v>
      </c>
      <c r="D245" s="171" t="s">
        <v>112</v>
      </c>
      <c r="E245" s="172" t="s">
        <v>390</v>
      </c>
      <c r="F245" s="173" t="s">
        <v>391</v>
      </c>
      <c r="G245" s="174" t="s">
        <v>114</v>
      </c>
      <c r="H245" s="175">
        <v>4</v>
      </c>
      <c r="I245" s="176"/>
      <c r="J245" s="177">
        <f>ROUND(I245*H245,2)</f>
        <v>0</v>
      </c>
      <c r="K245" s="178"/>
      <c r="L245" s="36"/>
      <c r="M245" s="179" t="s">
        <v>1</v>
      </c>
      <c r="N245" s="180" t="s">
        <v>43</v>
      </c>
      <c r="O245" s="68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83" t="s">
        <v>115</v>
      </c>
      <c r="AT245" s="183" t="s">
        <v>112</v>
      </c>
      <c r="AU245" s="183" t="s">
        <v>83</v>
      </c>
      <c r="AY245" s="14" t="s">
        <v>111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4" t="s">
        <v>83</v>
      </c>
      <c r="BK245" s="184">
        <f>ROUND(I245*H245,2)</f>
        <v>0</v>
      </c>
      <c r="BL245" s="14" t="s">
        <v>115</v>
      </c>
      <c r="BM245" s="183" t="s">
        <v>392</v>
      </c>
    </row>
    <row r="246" spans="1:65" s="2" customFormat="1" ht="58.5">
      <c r="A246" s="31"/>
      <c r="B246" s="32"/>
      <c r="C246" s="33"/>
      <c r="D246" s="185" t="s">
        <v>117</v>
      </c>
      <c r="E246" s="33"/>
      <c r="F246" s="186" t="s">
        <v>118</v>
      </c>
      <c r="G246" s="33"/>
      <c r="H246" s="33"/>
      <c r="I246" s="187"/>
      <c r="J246" s="33"/>
      <c r="K246" s="33"/>
      <c r="L246" s="36"/>
      <c r="M246" s="188"/>
      <c r="N246" s="189"/>
      <c r="O246" s="68"/>
      <c r="P246" s="68"/>
      <c r="Q246" s="68"/>
      <c r="R246" s="68"/>
      <c r="S246" s="68"/>
      <c r="T246" s="69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4" t="s">
        <v>117</v>
      </c>
      <c r="AU246" s="14" t="s">
        <v>83</v>
      </c>
    </row>
    <row r="247" spans="1:65" s="12" customFormat="1" ht="11.25">
      <c r="B247" s="190"/>
      <c r="C247" s="191"/>
      <c r="D247" s="185" t="s">
        <v>119</v>
      </c>
      <c r="E247" s="192" t="s">
        <v>1</v>
      </c>
      <c r="F247" s="193" t="s">
        <v>153</v>
      </c>
      <c r="G247" s="191"/>
      <c r="H247" s="194">
        <v>4</v>
      </c>
      <c r="I247" s="195"/>
      <c r="J247" s="191"/>
      <c r="K247" s="191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119</v>
      </c>
      <c r="AU247" s="200" t="s">
        <v>83</v>
      </c>
      <c r="AV247" s="12" t="s">
        <v>85</v>
      </c>
      <c r="AW247" s="12" t="s">
        <v>34</v>
      </c>
      <c r="AX247" s="12" t="s">
        <v>83</v>
      </c>
      <c r="AY247" s="200" t="s">
        <v>111</v>
      </c>
    </row>
    <row r="248" spans="1:65" s="2" customFormat="1" ht="16.5" customHeight="1">
      <c r="A248" s="31"/>
      <c r="B248" s="32"/>
      <c r="C248" s="171" t="s">
        <v>393</v>
      </c>
      <c r="D248" s="171" t="s">
        <v>112</v>
      </c>
      <c r="E248" s="172" t="s">
        <v>394</v>
      </c>
      <c r="F248" s="173" t="s">
        <v>395</v>
      </c>
      <c r="G248" s="174" t="s">
        <v>114</v>
      </c>
      <c r="H248" s="175">
        <v>4</v>
      </c>
      <c r="I248" s="176"/>
      <c r="J248" s="177">
        <f>ROUND(I248*H248,2)</f>
        <v>0</v>
      </c>
      <c r="K248" s="178"/>
      <c r="L248" s="36"/>
      <c r="M248" s="179" t="s">
        <v>1</v>
      </c>
      <c r="N248" s="180" t="s">
        <v>43</v>
      </c>
      <c r="O248" s="68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83" t="s">
        <v>115</v>
      </c>
      <c r="AT248" s="183" t="s">
        <v>112</v>
      </c>
      <c r="AU248" s="183" t="s">
        <v>83</v>
      </c>
      <c r="AY248" s="14" t="s">
        <v>111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4" t="s">
        <v>83</v>
      </c>
      <c r="BK248" s="184">
        <f>ROUND(I248*H248,2)</f>
        <v>0</v>
      </c>
      <c r="BL248" s="14" t="s">
        <v>115</v>
      </c>
      <c r="BM248" s="183" t="s">
        <v>396</v>
      </c>
    </row>
    <row r="249" spans="1:65" s="2" customFormat="1" ht="58.5">
      <c r="A249" s="31"/>
      <c r="B249" s="32"/>
      <c r="C249" s="33"/>
      <c r="D249" s="185" t="s">
        <v>117</v>
      </c>
      <c r="E249" s="33"/>
      <c r="F249" s="186" t="s">
        <v>118</v>
      </c>
      <c r="G249" s="33"/>
      <c r="H249" s="33"/>
      <c r="I249" s="187"/>
      <c r="J249" s="33"/>
      <c r="K249" s="33"/>
      <c r="L249" s="36"/>
      <c r="M249" s="188"/>
      <c r="N249" s="189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117</v>
      </c>
      <c r="AU249" s="14" t="s">
        <v>83</v>
      </c>
    </row>
    <row r="250" spans="1:65" s="12" customFormat="1" ht="11.25">
      <c r="B250" s="190"/>
      <c r="C250" s="191"/>
      <c r="D250" s="185" t="s">
        <v>119</v>
      </c>
      <c r="E250" s="192" t="s">
        <v>1</v>
      </c>
      <c r="F250" s="193" t="s">
        <v>153</v>
      </c>
      <c r="G250" s="191"/>
      <c r="H250" s="194">
        <v>4</v>
      </c>
      <c r="I250" s="195"/>
      <c r="J250" s="191"/>
      <c r="K250" s="191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119</v>
      </c>
      <c r="AU250" s="200" t="s">
        <v>83</v>
      </c>
      <c r="AV250" s="12" t="s">
        <v>85</v>
      </c>
      <c r="AW250" s="12" t="s">
        <v>34</v>
      </c>
      <c r="AX250" s="12" t="s">
        <v>83</v>
      </c>
      <c r="AY250" s="200" t="s">
        <v>111</v>
      </c>
    </row>
    <row r="251" spans="1:65" s="2" customFormat="1" ht="24.2" customHeight="1">
      <c r="A251" s="31"/>
      <c r="B251" s="32"/>
      <c r="C251" s="171" t="s">
        <v>397</v>
      </c>
      <c r="D251" s="171" t="s">
        <v>112</v>
      </c>
      <c r="E251" s="172" t="s">
        <v>398</v>
      </c>
      <c r="F251" s="173" t="s">
        <v>399</v>
      </c>
      <c r="G251" s="174" t="s">
        <v>215</v>
      </c>
      <c r="H251" s="175">
        <v>4</v>
      </c>
      <c r="I251" s="176"/>
      <c r="J251" s="177">
        <f>ROUND(I251*H251,2)</f>
        <v>0</v>
      </c>
      <c r="K251" s="178"/>
      <c r="L251" s="36"/>
      <c r="M251" s="179" t="s">
        <v>1</v>
      </c>
      <c r="N251" s="180" t="s">
        <v>43</v>
      </c>
      <c r="O251" s="68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3" t="s">
        <v>115</v>
      </c>
      <c r="AT251" s="183" t="s">
        <v>112</v>
      </c>
      <c r="AU251" s="183" t="s">
        <v>83</v>
      </c>
      <c r="AY251" s="14" t="s">
        <v>111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4" t="s">
        <v>83</v>
      </c>
      <c r="BK251" s="184">
        <f>ROUND(I251*H251,2)</f>
        <v>0</v>
      </c>
      <c r="BL251" s="14" t="s">
        <v>115</v>
      </c>
      <c r="BM251" s="183" t="s">
        <v>400</v>
      </c>
    </row>
    <row r="252" spans="1:65" s="2" customFormat="1" ht="58.5">
      <c r="A252" s="31"/>
      <c r="B252" s="32"/>
      <c r="C252" s="33"/>
      <c r="D252" s="185" t="s">
        <v>117</v>
      </c>
      <c r="E252" s="33"/>
      <c r="F252" s="186" t="s">
        <v>118</v>
      </c>
      <c r="G252" s="33"/>
      <c r="H252" s="33"/>
      <c r="I252" s="187"/>
      <c r="J252" s="33"/>
      <c r="K252" s="33"/>
      <c r="L252" s="36"/>
      <c r="M252" s="188"/>
      <c r="N252" s="189"/>
      <c r="O252" s="68"/>
      <c r="P252" s="68"/>
      <c r="Q252" s="68"/>
      <c r="R252" s="68"/>
      <c r="S252" s="68"/>
      <c r="T252" s="69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4" t="s">
        <v>117</v>
      </c>
      <c r="AU252" s="14" t="s">
        <v>83</v>
      </c>
    </row>
    <row r="253" spans="1:65" s="12" customFormat="1" ht="11.25">
      <c r="B253" s="190"/>
      <c r="C253" s="191"/>
      <c r="D253" s="185" t="s">
        <v>119</v>
      </c>
      <c r="E253" s="192" t="s">
        <v>1</v>
      </c>
      <c r="F253" s="193" t="s">
        <v>153</v>
      </c>
      <c r="G253" s="191"/>
      <c r="H253" s="194">
        <v>4</v>
      </c>
      <c r="I253" s="195"/>
      <c r="J253" s="191"/>
      <c r="K253" s="191"/>
      <c r="L253" s="196"/>
      <c r="M253" s="197"/>
      <c r="N253" s="198"/>
      <c r="O253" s="198"/>
      <c r="P253" s="198"/>
      <c r="Q253" s="198"/>
      <c r="R253" s="198"/>
      <c r="S253" s="198"/>
      <c r="T253" s="199"/>
      <c r="AT253" s="200" t="s">
        <v>119</v>
      </c>
      <c r="AU253" s="200" t="s">
        <v>83</v>
      </c>
      <c r="AV253" s="12" t="s">
        <v>85</v>
      </c>
      <c r="AW253" s="12" t="s">
        <v>34</v>
      </c>
      <c r="AX253" s="12" t="s">
        <v>83</v>
      </c>
      <c r="AY253" s="200" t="s">
        <v>111</v>
      </c>
    </row>
    <row r="254" spans="1:65" s="11" customFormat="1" ht="25.9" customHeight="1">
      <c r="B254" s="157"/>
      <c r="C254" s="158"/>
      <c r="D254" s="159" t="s">
        <v>77</v>
      </c>
      <c r="E254" s="160" t="s">
        <v>390</v>
      </c>
      <c r="F254" s="160" t="s">
        <v>401</v>
      </c>
      <c r="G254" s="158"/>
      <c r="H254" s="158"/>
      <c r="I254" s="161"/>
      <c r="J254" s="162">
        <f>BK254</f>
        <v>0</v>
      </c>
      <c r="K254" s="158"/>
      <c r="L254" s="163"/>
      <c r="M254" s="164"/>
      <c r="N254" s="165"/>
      <c r="O254" s="165"/>
      <c r="P254" s="166">
        <f>SUM(P255:P257)</f>
        <v>0</v>
      </c>
      <c r="Q254" s="165"/>
      <c r="R254" s="166">
        <f>SUM(R255:R257)</f>
        <v>0</v>
      </c>
      <c r="S254" s="165"/>
      <c r="T254" s="167">
        <f>SUM(T255:T257)</f>
        <v>0</v>
      </c>
      <c r="AR254" s="168" t="s">
        <v>83</v>
      </c>
      <c r="AT254" s="169" t="s">
        <v>77</v>
      </c>
      <c r="AU254" s="169" t="s">
        <v>78</v>
      </c>
      <c r="AY254" s="168" t="s">
        <v>111</v>
      </c>
      <c r="BK254" s="170">
        <f>SUM(BK255:BK257)</f>
        <v>0</v>
      </c>
    </row>
    <row r="255" spans="1:65" s="2" customFormat="1" ht="16.5" customHeight="1">
      <c r="A255" s="31"/>
      <c r="B255" s="32"/>
      <c r="C255" s="171" t="s">
        <v>402</v>
      </c>
      <c r="D255" s="171" t="s">
        <v>112</v>
      </c>
      <c r="E255" s="172" t="s">
        <v>403</v>
      </c>
      <c r="F255" s="173" t="s">
        <v>404</v>
      </c>
      <c r="G255" s="174" t="s">
        <v>114</v>
      </c>
      <c r="H255" s="175">
        <v>4</v>
      </c>
      <c r="I255" s="176"/>
      <c r="J255" s="177">
        <f>ROUND(I255*H255,2)</f>
        <v>0</v>
      </c>
      <c r="K255" s="178"/>
      <c r="L255" s="36"/>
      <c r="M255" s="179" t="s">
        <v>1</v>
      </c>
      <c r="N255" s="180" t="s">
        <v>43</v>
      </c>
      <c r="O255" s="68"/>
      <c r="P255" s="181">
        <f>O255*H255</f>
        <v>0</v>
      </c>
      <c r="Q255" s="181">
        <v>0</v>
      </c>
      <c r="R255" s="181">
        <f>Q255*H255</f>
        <v>0</v>
      </c>
      <c r="S255" s="181">
        <v>0</v>
      </c>
      <c r="T255" s="182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83" t="s">
        <v>115</v>
      </c>
      <c r="AT255" s="183" t="s">
        <v>112</v>
      </c>
      <c r="AU255" s="183" t="s">
        <v>83</v>
      </c>
      <c r="AY255" s="14" t="s">
        <v>111</v>
      </c>
      <c r="BE255" s="184">
        <f>IF(N255="základní",J255,0)</f>
        <v>0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14" t="s">
        <v>83</v>
      </c>
      <c r="BK255" s="184">
        <f>ROUND(I255*H255,2)</f>
        <v>0</v>
      </c>
      <c r="BL255" s="14" t="s">
        <v>115</v>
      </c>
      <c r="BM255" s="183" t="s">
        <v>405</v>
      </c>
    </row>
    <row r="256" spans="1:65" s="2" customFormat="1" ht="58.5">
      <c r="A256" s="31"/>
      <c r="B256" s="32"/>
      <c r="C256" s="33"/>
      <c r="D256" s="185" t="s">
        <v>117</v>
      </c>
      <c r="E256" s="33"/>
      <c r="F256" s="186" t="s">
        <v>118</v>
      </c>
      <c r="G256" s="33"/>
      <c r="H256" s="33"/>
      <c r="I256" s="187"/>
      <c r="J256" s="33"/>
      <c r="K256" s="33"/>
      <c r="L256" s="36"/>
      <c r="M256" s="188"/>
      <c r="N256" s="189"/>
      <c r="O256" s="68"/>
      <c r="P256" s="68"/>
      <c r="Q256" s="68"/>
      <c r="R256" s="68"/>
      <c r="S256" s="68"/>
      <c r="T256" s="69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4" t="s">
        <v>117</v>
      </c>
      <c r="AU256" s="14" t="s">
        <v>83</v>
      </c>
    </row>
    <row r="257" spans="1:65" s="12" customFormat="1" ht="11.25">
      <c r="B257" s="190"/>
      <c r="C257" s="191"/>
      <c r="D257" s="185" t="s">
        <v>119</v>
      </c>
      <c r="E257" s="192" t="s">
        <v>1</v>
      </c>
      <c r="F257" s="193" t="s">
        <v>153</v>
      </c>
      <c r="G257" s="191"/>
      <c r="H257" s="194">
        <v>4</v>
      </c>
      <c r="I257" s="195"/>
      <c r="J257" s="191"/>
      <c r="K257" s="191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119</v>
      </c>
      <c r="AU257" s="200" t="s">
        <v>83</v>
      </c>
      <c r="AV257" s="12" t="s">
        <v>85</v>
      </c>
      <c r="AW257" s="12" t="s">
        <v>34</v>
      </c>
      <c r="AX257" s="12" t="s">
        <v>83</v>
      </c>
      <c r="AY257" s="200" t="s">
        <v>111</v>
      </c>
    </row>
    <row r="258" spans="1:65" s="11" customFormat="1" ht="25.9" customHeight="1">
      <c r="B258" s="157"/>
      <c r="C258" s="158"/>
      <c r="D258" s="159" t="s">
        <v>77</v>
      </c>
      <c r="E258" s="160" t="s">
        <v>394</v>
      </c>
      <c r="F258" s="160" t="s">
        <v>406</v>
      </c>
      <c r="G258" s="158"/>
      <c r="H258" s="158"/>
      <c r="I258" s="161"/>
      <c r="J258" s="162">
        <f>BK258</f>
        <v>0</v>
      </c>
      <c r="K258" s="158"/>
      <c r="L258" s="163"/>
      <c r="M258" s="164"/>
      <c r="N258" s="165"/>
      <c r="O258" s="165"/>
      <c r="P258" s="166">
        <f>SUM(P259:P280)</f>
        <v>0</v>
      </c>
      <c r="Q258" s="165"/>
      <c r="R258" s="166">
        <f>SUM(R259:R280)</f>
        <v>0</v>
      </c>
      <c r="S258" s="165"/>
      <c r="T258" s="167">
        <f>SUM(T259:T280)</f>
        <v>0</v>
      </c>
      <c r="AR258" s="168" t="s">
        <v>83</v>
      </c>
      <c r="AT258" s="169" t="s">
        <v>77</v>
      </c>
      <c r="AU258" s="169" t="s">
        <v>78</v>
      </c>
      <c r="AY258" s="168" t="s">
        <v>111</v>
      </c>
      <c r="BK258" s="170">
        <f>SUM(BK259:BK280)</f>
        <v>0</v>
      </c>
    </row>
    <row r="259" spans="1:65" s="2" customFormat="1" ht="16.5" customHeight="1">
      <c r="A259" s="31"/>
      <c r="B259" s="32"/>
      <c r="C259" s="201" t="s">
        <v>407</v>
      </c>
      <c r="D259" s="201" t="s">
        <v>200</v>
      </c>
      <c r="E259" s="202" t="s">
        <v>273</v>
      </c>
      <c r="F259" s="203" t="s">
        <v>408</v>
      </c>
      <c r="G259" s="204" t="s">
        <v>114</v>
      </c>
      <c r="H259" s="205">
        <v>1</v>
      </c>
      <c r="I259" s="206"/>
      <c r="J259" s="207">
        <f t="shared" ref="J259:J280" si="20">ROUND(I259*H259,2)</f>
        <v>0</v>
      </c>
      <c r="K259" s="208"/>
      <c r="L259" s="209"/>
      <c r="M259" s="210" t="s">
        <v>1</v>
      </c>
      <c r="N259" s="211" t="s">
        <v>43</v>
      </c>
      <c r="O259" s="68"/>
      <c r="P259" s="181">
        <f t="shared" ref="P259:P280" si="21">O259*H259</f>
        <v>0</v>
      </c>
      <c r="Q259" s="181">
        <v>0</v>
      </c>
      <c r="R259" s="181">
        <f t="shared" ref="R259:R280" si="22">Q259*H259</f>
        <v>0</v>
      </c>
      <c r="S259" s="181">
        <v>0</v>
      </c>
      <c r="T259" s="182">
        <f t="shared" ref="T259:T280" si="23"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83" t="s">
        <v>149</v>
      </c>
      <c r="AT259" s="183" t="s">
        <v>200</v>
      </c>
      <c r="AU259" s="183" t="s">
        <v>83</v>
      </c>
      <c r="AY259" s="14" t="s">
        <v>111</v>
      </c>
      <c r="BE259" s="184">
        <f t="shared" ref="BE259:BE280" si="24">IF(N259="základní",J259,0)</f>
        <v>0</v>
      </c>
      <c r="BF259" s="184">
        <f t="shared" ref="BF259:BF280" si="25">IF(N259="snížená",J259,0)</f>
        <v>0</v>
      </c>
      <c r="BG259" s="184">
        <f t="shared" ref="BG259:BG280" si="26">IF(N259="zákl. přenesená",J259,0)</f>
        <v>0</v>
      </c>
      <c r="BH259" s="184">
        <f t="shared" ref="BH259:BH280" si="27">IF(N259="sníž. přenesená",J259,0)</f>
        <v>0</v>
      </c>
      <c r="BI259" s="184">
        <f t="shared" ref="BI259:BI280" si="28">IF(N259="nulová",J259,0)</f>
        <v>0</v>
      </c>
      <c r="BJ259" s="14" t="s">
        <v>83</v>
      </c>
      <c r="BK259" s="184">
        <f t="shared" ref="BK259:BK280" si="29">ROUND(I259*H259,2)</f>
        <v>0</v>
      </c>
      <c r="BL259" s="14" t="s">
        <v>115</v>
      </c>
      <c r="BM259" s="183" t="s">
        <v>409</v>
      </c>
    </row>
    <row r="260" spans="1:65" s="2" customFormat="1" ht="21.75" customHeight="1">
      <c r="A260" s="31"/>
      <c r="B260" s="32"/>
      <c r="C260" s="201" t="s">
        <v>410</v>
      </c>
      <c r="D260" s="201" t="s">
        <v>200</v>
      </c>
      <c r="E260" s="202" t="s">
        <v>277</v>
      </c>
      <c r="F260" s="203" t="s">
        <v>411</v>
      </c>
      <c r="G260" s="204" t="s">
        <v>114</v>
      </c>
      <c r="H260" s="205">
        <v>4</v>
      </c>
      <c r="I260" s="206"/>
      <c r="J260" s="207">
        <f t="shared" si="20"/>
        <v>0</v>
      </c>
      <c r="K260" s="208"/>
      <c r="L260" s="209"/>
      <c r="M260" s="210" t="s">
        <v>1</v>
      </c>
      <c r="N260" s="211" t="s">
        <v>43</v>
      </c>
      <c r="O260" s="68"/>
      <c r="P260" s="181">
        <f t="shared" si="21"/>
        <v>0</v>
      </c>
      <c r="Q260" s="181">
        <v>0</v>
      </c>
      <c r="R260" s="181">
        <f t="shared" si="22"/>
        <v>0</v>
      </c>
      <c r="S260" s="181">
        <v>0</v>
      </c>
      <c r="T260" s="182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83" t="s">
        <v>149</v>
      </c>
      <c r="AT260" s="183" t="s">
        <v>200</v>
      </c>
      <c r="AU260" s="183" t="s">
        <v>83</v>
      </c>
      <c r="AY260" s="14" t="s">
        <v>111</v>
      </c>
      <c r="BE260" s="184">
        <f t="shared" si="24"/>
        <v>0</v>
      </c>
      <c r="BF260" s="184">
        <f t="shared" si="25"/>
        <v>0</v>
      </c>
      <c r="BG260" s="184">
        <f t="shared" si="26"/>
        <v>0</v>
      </c>
      <c r="BH260" s="184">
        <f t="shared" si="27"/>
        <v>0</v>
      </c>
      <c r="BI260" s="184">
        <f t="shared" si="28"/>
        <v>0</v>
      </c>
      <c r="BJ260" s="14" t="s">
        <v>83</v>
      </c>
      <c r="BK260" s="184">
        <f t="shared" si="29"/>
        <v>0</v>
      </c>
      <c r="BL260" s="14" t="s">
        <v>115</v>
      </c>
      <c r="BM260" s="183" t="s">
        <v>412</v>
      </c>
    </row>
    <row r="261" spans="1:65" s="2" customFormat="1" ht="21.75" customHeight="1">
      <c r="A261" s="31"/>
      <c r="B261" s="32"/>
      <c r="C261" s="201" t="s">
        <v>413</v>
      </c>
      <c r="D261" s="201" t="s">
        <v>200</v>
      </c>
      <c r="E261" s="202" t="s">
        <v>281</v>
      </c>
      <c r="F261" s="203" t="s">
        <v>414</v>
      </c>
      <c r="G261" s="204" t="s">
        <v>114</v>
      </c>
      <c r="H261" s="205">
        <v>1</v>
      </c>
      <c r="I261" s="206"/>
      <c r="J261" s="207">
        <f t="shared" si="20"/>
        <v>0</v>
      </c>
      <c r="K261" s="208"/>
      <c r="L261" s="209"/>
      <c r="M261" s="210" t="s">
        <v>1</v>
      </c>
      <c r="N261" s="211" t="s">
        <v>43</v>
      </c>
      <c r="O261" s="68"/>
      <c r="P261" s="181">
        <f t="shared" si="21"/>
        <v>0</v>
      </c>
      <c r="Q261" s="181">
        <v>0</v>
      </c>
      <c r="R261" s="181">
        <f t="shared" si="22"/>
        <v>0</v>
      </c>
      <c r="S261" s="181">
        <v>0</v>
      </c>
      <c r="T261" s="182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3" t="s">
        <v>149</v>
      </c>
      <c r="AT261" s="183" t="s">
        <v>200</v>
      </c>
      <c r="AU261" s="183" t="s">
        <v>83</v>
      </c>
      <c r="AY261" s="14" t="s">
        <v>111</v>
      </c>
      <c r="BE261" s="184">
        <f t="shared" si="24"/>
        <v>0</v>
      </c>
      <c r="BF261" s="184">
        <f t="shared" si="25"/>
        <v>0</v>
      </c>
      <c r="BG261" s="184">
        <f t="shared" si="26"/>
        <v>0</v>
      </c>
      <c r="BH261" s="184">
        <f t="shared" si="27"/>
        <v>0</v>
      </c>
      <c r="BI261" s="184">
        <f t="shared" si="28"/>
        <v>0</v>
      </c>
      <c r="BJ261" s="14" t="s">
        <v>83</v>
      </c>
      <c r="BK261" s="184">
        <f t="shared" si="29"/>
        <v>0</v>
      </c>
      <c r="BL261" s="14" t="s">
        <v>115</v>
      </c>
      <c r="BM261" s="183" t="s">
        <v>415</v>
      </c>
    </row>
    <row r="262" spans="1:65" s="2" customFormat="1" ht="16.5" customHeight="1">
      <c r="A262" s="31"/>
      <c r="B262" s="32"/>
      <c r="C262" s="201" t="s">
        <v>416</v>
      </c>
      <c r="D262" s="201" t="s">
        <v>200</v>
      </c>
      <c r="E262" s="202" t="s">
        <v>286</v>
      </c>
      <c r="F262" s="203" t="s">
        <v>417</v>
      </c>
      <c r="G262" s="204" t="s">
        <v>114</v>
      </c>
      <c r="H262" s="205">
        <v>1</v>
      </c>
      <c r="I262" s="206"/>
      <c r="J262" s="207">
        <f t="shared" si="20"/>
        <v>0</v>
      </c>
      <c r="K262" s="208"/>
      <c r="L262" s="209"/>
      <c r="M262" s="210" t="s">
        <v>1</v>
      </c>
      <c r="N262" s="211" t="s">
        <v>43</v>
      </c>
      <c r="O262" s="68"/>
      <c r="P262" s="181">
        <f t="shared" si="21"/>
        <v>0</v>
      </c>
      <c r="Q262" s="181">
        <v>0</v>
      </c>
      <c r="R262" s="181">
        <f t="shared" si="22"/>
        <v>0</v>
      </c>
      <c r="S262" s="181">
        <v>0</v>
      </c>
      <c r="T262" s="182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83" t="s">
        <v>149</v>
      </c>
      <c r="AT262" s="183" t="s">
        <v>200</v>
      </c>
      <c r="AU262" s="183" t="s">
        <v>83</v>
      </c>
      <c r="AY262" s="14" t="s">
        <v>111</v>
      </c>
      <c r="BE262" s="184">
        <f t="shared" si="24"/>
        <v>0</v>
      </c>
      <c r="BF262" s="184">
        <f t="shared" si="25"/>
        <v>0</v>
      </c>
      <c r="BG262" s="184">
        <f t="shared" si="26"/>
        <v>0</v>
      </c>
      <c r="BH262" s="184">
        <f t="shared" si="27"/>
        <v>0</v>
      </c>
      <c r="BI262" s="184">
        <f t="shared" si="28"/>
        <v>0</v>
      </c>
      <c r="BJ262" s="14" t="s">
        <v>83</v>
      </c>
      <c r="BK262" s="184">
        <f t="shared" si="29"/>
        <v>0</v>
      </c>
      <c r="BL262" s="14" t="s">
        <v>115</v>
      </c>
      <c r="BM262" s="183" t="s">
        <v>418</v>
      </c>
    </row>
    <row r="263" spans="1:65" s="2" customFormat="1" ht="24.2" customHeight="1">
      <c r="A263" s="31"/>
      <c r="B263" s="32"/>
      <c r="C263" s="201" t="s">
        <v>419</v>
      </c>
      <c r="D263" s="201" t="s">
        <v>200</v>
      </c>
      <c r="E263" s="202" t="s">
        <v>290</v>
      </c>
      <c r="F263" s="203" t="s">
        <v>420</v>
      </c>
      <c r="G263" s="204" t="s">
        <v>215</v>
      </c>
      <c r="H263" s="205">
        <v>1</v>
      </c>
      <c r="I263" s="206"/>
      <c r="J263" s="207">
        <f t="shared" si="20"/>
        <v>0</v>
      </c>
      <c r="K263" s="208"/>
      <c r="L263" s="209"/>
      <c r="M263" s="210" t="s">
        <v>1</v>
      </c>
      <c r="N263" s="211" t="s">
        <v>43</v>
      </c>
      <c r="O263" s="68"/>
      <c r="P263" s="181">
        <f t="shared" si="21"/>
        <v>0</v>
      </c>
      <c r="Q263" s="181">
        <v>0</v>
      </c>
      <c r="R263" s="181">
        <f t="shared" si="22"/>
        <v>0</v>
      </c>
      <c r="S263" s="181">
        <v>0</v>
      </c>
      <c r="T263" s="182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83" t="s">
        <v>149</v>
      </c>
      <c r="AT263" s="183" t="s">
        <v>200</v>
      </c>
      <c r="AU263" s="183" t="s">
        <v>83</v>
      </c>
      <c r="AY263" s="14" t="s">
        <v>111</v>
      </c>
      <c r="BE263" s="184">
        <f t="shared" si="24"/>
        <v>0</v>
      </c>
      <c r="BF263" s="184">
        <f t="shared" si="25"/>
        <v>0</v>
      </c>
      <c r="BG263" s="184">
        <f t="shared" si="26"/>
        <v>0</v>
      </c>
      <c r="BH263" s="184">
        <f t="shared" si="27"/>
        <v>0</v>
      </c>
      <c r="BI263" s="184">
        <f t="shared" si="28"/>
        <v>0</v>
      </c>
      <c r="BJ263" s="14" t="s">
        <v>83</v>
      </c>
      <c r="BK263" s="184">
        <f t="shared" si="29"/>
        <v>0</v>
      </c>
      <c r="BL263" s="14" t="s">
        <v>115</v>
      </c>
      <c r="BM263" s="183" t="s">
        <v>421</v>
      </c>
    </row>
    <row r="264" spans="1:65" s="2" customFormat="1" ht="16.5" customHeight="1">
      <c r="A264" s="31"/>
      <c r="B264" s="32"/>
      <c r="C264" s="201" t="s">
        <v>422</v>
      </c>
      <c r="D264" s="201" t="s">
        <v>200</v>
      </c>
      <c r="E264" s="202" t="s">
        <v>293</v>
      </c>
      <c r="F264" s="203" t="s">
        <v>423</v>
      </c>
      <c r="G264" s="204" t="s">
        <v>114</v>
      </c>
      <c r="H264" s="205">
        <v>4</v>
      </c>
      <c r="I264" s="206"/>
      <c r="J264" s="207">
        <f t="shared" si="20"/>
        <v>0</v>
      </c>
      <c r="K264" s="208"/>
      <c r="L264" s="209"/>
      <c r="M264" s="210" t="s">
        <v>1</v>
      </c>
      <c r="N264" s="211" t="s">
        <v>43</v>
      </c>
      <c r="O264" s="68"/>
      <c r="P264" s="181">
        <f t="shared" si="21"/>
        <v>0</v>
      </c>
      <c r="Q264" s="181">
        <v>0</v>
      </c>
      <c r="R264" s="181">
        <f t="shared" si="22"/>
        <v>0</v>
      </c>
      <c r="S264" s="181">
        <v>0</v>
      </c>
      <c r="T264" s="182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83" t="s">
        <v>149</v>
      </c>
      <c r="AT264" s="183" t="s">
        <v>200</v>
      </c>
      <c r="AU264" s="183" t="s">
        <v>83</v>
      </c>
      <c r="AY264" s="14" t="s">
        <v>111</v>
      </c>
      <c r="BE264" s="184">
        <f t="shared" si="24"/>
        <v>0</v>
      </c>
      <c r="BF264" s="184">
        <f t="shared" si="25"/>
        <v>0</v>
      </c>
      <c r="BG264" s="184">
        <f t="shared" si="26"/>
        <v>0</v>
      </c>
      <c r="BH264" s="184">
        <f t="shared" si="27"/>
        <v>0</v>
      </c>
      <c r="BI264" s="184">
        <f t="shared" si="28"/>
        <v>0</v>
      </c>
      <c r="BJ264" s="14" t="s">
        <v>83</v>
      </c>
      <c r="BK264" s="184">
        <f t="shared" si="29"/>
        <v>0</v>
      </c>
      <c r="BL264" s="14" t="s">
        <v>115</v>
      </c>
      <c r="BM264" s="183" t="s">
        <v>424</v>
      </c>
    </row>
    <row r="265" spans="1:65" s="2" customFormat="1" ht="16.5" customHeight="1">
      <c r="A265" s="31"/>
      <c r="B265" s="32"/>
      <c r="C265" s="201" t="s">
        <v>425</v>
      </c>
      <c r="D265" s="201" t="s">
        <v>200</v>
      </c>
      <c r="E265" s="202" t="s">
        <v>297</v>
      </c>
      <c r="F265" s="203" t="s">
        <v>426</v>
      </c>
      <c r="G265" s="204" t="s">
        <v>114</v>
      </c>
      <c r="H265" s="205">
        <v>4</v>
      </c>
      <c r="I265" s="206"/>
      <c r="J265" s="207">
        <f t="shared" si="20"/>
        <v>0</v>
      </c>
      <c r="K265" s="208"/>
      <c r="L265" s="209"/>
      <c r="M265" s="210" t="s">
        <v>1</v>
      </c>
      <c r="N265" s="211" t="s">
        <v>43</v>
      </c>
      <c r="O265" s="68"/>
      <c r="P265" s="181">
        <f t="shared" si="21"/>
        <v>0</v>
      </c>
      <c r="Q265" s="181">
        <v>0</v>
      </c>
      <c r="R265" s="181">
        <f t="shared" si="22"/>
        <v>0</v>
      </c>
      <c r="S265" s="181">
        <v>0</v>
      </c>
      <c r="T265" s="182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83" t="s">
        <v>149</v>
      </c>
      <c r="AT265" s="183" t="s">
        <v>200</v>
      </c>
      <c r="AU265" s="183" t="s">
        <v>83</v>
      </c>
      <c r="AY265" s="14" t="s">
        <v>111</v>
      </c>
      <c r="BE265" s="184">
        <f t="shared" si="24"/>
        <v>0</v>
      </c>
      <c r="BF265" s="184">
        <f t="shared" si="25"/>
        <v>0</v>
      </c>
      <c r="BG265" s="184">
        <f t="shared" si="26"/>
        <v>0</v>
      </c>
      <c r="BH265" s="184">
        <f t="shared" si="27"/>
        <v>0</v>
      </c>
      <c r="BI265" s="184">
        <f t="shared" si="28"/>
        <v>0</v>
      </c>
      <c r="BJ265" s="14" t="s">
        <v>83</v>
      </c>
      <c r="BK265" s="184">
        <f t="shared" si="29"/>
        <v>0</v>
      </c>
      <c r="BL265" s="14" t="s">
        <v>115</v>
      </c>
      <c r="BM265" s="183" t="s">
        <v>427</v>
      </c>
    </row>
    <row r="266" spans="1:65" s="2" customFormat="1" ht="16.5" customHeight="1">
      <c r="A266" s="31"/>
      <c r="B266" s="32"/>
      <c r="C266" s="201" t="s">
        <v>428</v>
      </c>
      <c r="D266" s="201" t="s">
        <v>200</v>
      </c>
      <c r="E266" s="202" t="s">
        <v>301</v>
      </c>
      <c r="F266" s="203" t="s">
        <v>429</v>
      </c>
      <c r="G266" s="204" t="s">
        <v>114</v>
      </c>
      <c r="H266" s="205">
        <v>1</v>
      </c>
      <c r="I266" s="206"/>
      <c r="J266" s="207">
        <f t="shared" si="20"/>
        <v>0</v>
      </c>
      <c r="K266" s="208"/>
      <c r="L266" s="209"/>
      <c r="M266" s="210" t="s">
        <v>1</v>
      </c>
      <c r="N266" s="211" t="s">
        <v>43</v>
      </c>
      <c r="O266" s="68"/>
      <c r="P266" s="181">
        <f t="shared" si="21"/>
        <v>0</v>
      </c>
      <c r="Q266" s="181">
        <v>0</v>
      </c>
      <c r="R266" s="181">
        <f t="shared" si="22"/>
        <v>0</v>
      </c>
      <c r="S266" s="181">
        <v>0</v>
      </c>
      <c r="T266" s="182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83" t="s">
        <v>149</v>
      </c>
      <c r="AT266" s="183" t="s">
        <v>200</v>
      </c>
      <c r="AU266" s="183" t="s">
        <v>83</v>
      </c>
      <c r="AY266" s="14" t="s">
        <v>111</v>
      </c>
      <c r="BE266" s="184">
        <f t="shared" si="24"/>
        <v>0</v>
      </c>
      <c r="BF266" s="184">
        <f t="shared" si="25"/>
        <v>0</v>
      </c>
      <c r="BG266" s="184">
        <f t="shared" si="26"/>
        <v>0</v>
      </c>
      <c r="BH266" s="184">
        <f t="shared" si="27"/>
        <v>0</v>
      </c>
      <c r="BI266" s="184">
        <f t="shared" si="28"/>
        <v>0</v>
      </c>
      <c r="BJ266" s="14" t="s">
        <v>83</v>
      </c>
      <c r="BK266" s="184">
        <f t="shared" si="29"/>
        <v>0</v>
      </c>
      <c r="BL266" s="14" t="s">
        <v>115</v>
      </c>
      <c r="BM266" s="183" t="s">
        <v>430</v>
      </c>
    </row>
    <row r="267" spans="1:65" s="2" customFormat="1" ht="16.5" customHeight="1">
      <c r="A267" s="31"/>
      <c r="B267" s="32"/>
      <c r="C267" s="201" t="s">
        <v>431</v>
      </c>
      <c r="D267" s="201" t="s">
        <v>200</v>
      </c>
      <c r="E267" s="202" t="s">
        <v>304</v>
      </c>
      <c r="F267" s="203" t="s">
        <v>432</v>
      </c>
      <c r="G267" s="204" t="s">
        <v>114</v>
      </c>
      <c r="H267" s="205">
        <v>4</v>
      </c>
      <c r="I267" s="206"/>
      <c r="J267" s="207">
        <f t="shared" si="20"/>
        <v>0</v>
      </c>
      <c r="K267" s="208"/>
      <c r="L267" s="209"/>
      <c r="M267" s="210" t="s">
        <v>1</v>
      </c>
      <c r="N267" s="211" t="s">
        <v>43</v>
      </c>
      <c r="O267" s="68"/>
      <c r="P267" s="181">
        <f t="shared" si="21"/>
        <v>0</v>
      </c>
      <c r="Q267" s="181">
        <v>0</v>
      </c>
      <c r="R267" s="181">
        <f t="shared" si="22"/>
        <v>0</v>
      </c>
      <c r="S267" s="181">
        <v>0</v>
      </c>
      <c r="T267" s="182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3" t="s">
        <v>149</v>
      </c>
      <c r="AT267" s="183" t="s">
        <v>200</v>
      </c>
      <c r="AU267" s="183" t="s">
        <v>83</v>
      </c>
      <c r="AY267" s="14" t="s">
        <v>111</v>
      </c>
      <c r="BE267" s="184">
        <f t="shared" si="24"/>
        <v>0</v>
      </c>
      <c r="BF267" s="184">
        <f t="shared" si="25"/>
        <v>0</v>
      </c>
      <c r="BG267" s="184">
        <f t="shared" si="26"/>
        <v>0</v>
      </c>
      <c r="BH267" s="184">
        <f t="shared" si="27"/>
        <v>0</v>
      </c>
      <c r="BI267" s="184">
        <f t="shared" si="28"/>
        <v>0</v>
      </c>
      <c r="BJ267" s="14" t="s">
        <v>83</v>
      </c>
      <c r="BK267" s="184">
        <f t="shared" si="29"/>
        <v>0</v>
      </c>
      <c r="BL267" s="14" t="s">
        <v>115</v>
      </c>
      <c r="BM267" s="183" t="s">
        <v>433</v>
      </c>
    </row>
    <row r="268" spans="1:65" s="2" customFormat="1" ht="16.5" customHeight="1">
      <c r="A268" s="31"/>
      <c r="B268" s="32"/>
      <c r="C268" s="201" t="s">
        <v>434</v>
      </c>
      <c r="D268" s="201" t="s">
        <v>200</v>
      </c>
      <c r="E268" s="202" t="s">
        <v>308</v>
      </c>
      <c r="F268" s="203" t="s">
        <v>435</v>
      </c>
      <c r="G268" s="204" t="s">
        <v>114</v>
      </c>
      <c r="H268" s="205">
        <v>4</v>
      </c>
      <c r="I268" s="206"/>
      <c r="J268" s="207">
        <f t="shared" si="20"/>
        <v>0</v>
      </c>
      <c r="K268" s="208"/>
      <c r="L268" s="209"/>
      <c r="M268" s="210" t="s">
        <v>1</v>
      </c>
      <c r="N268" s="211" t="s">
        <v>43</v>
      </c>
      <c r="O268" s="68"/>
      <c r="P268" s="181">
        <f t="shared" si="21"/>
        <v>0</v>
      </c>
      <c r="Q268" s="181">
        <v>0</v>
      </c>
      <c r="R268" s="181">
        <f t="shared" si="22"/>
        <v>0</v>
      </c>
      <c r="S268" s="181">
        <v>0</v>
      </c>
      <c r="T268" s="182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83" t="s">
        <v>149</v>
      </c>
      <c r="AT268" s="183" t="s">
        <v>200</v>
      </c>
      <c r="AU268" s="183" t="s">
        <v>83</v>
      </c>
      <c r="AY268" s="14" t="s">
        <v>111</v>
      </c>
      <c r="BE268" s="184">
        <f t="shared" si="24"/>
        <v>0</v>
      </c>
      <c r="BF268" s="184">
        <f t="shared" si="25"/>
        <v>0</v>
      </c>
      <c r="BG268" s="184">
        <f t="shared" si="26"/>
        <v>0</v>
      </c>
      <c r="BH268" s="184">
        <f t="shared" si="27"/>
        <v>0</v>
      </c>
      <c r="BI268" s="184">
        <f t="shared" si="28"/>
        <v>0</v>
      </c>
      <c r="BJ268" s="14" t="s">
        <v>83</v>
      </c>
      <c r="BK268" s="184">
        <f t="shared" si="29"/>
        <v>0</v>
      </c>
      <c r="BL268" s="14" t="s">
        <v>115</v>
      </c>
      <c r="BM268" s="183" t="s">
        <v>436</v>
      </c>
    </row>
    <row r="269" spans="1:65" s="2" customFormat="1" ht="16.5" customHeight="1">
      <c r="A269" s="31"/>
      <c r="B269" s="32"/>
      <c r="C269" s="201" t="s">
        <v>437</v>
      </c>
      <c r="D269" s="201" t="s">
        <v>200</v>
      </c>
      <c r="E269" s="202" t="s">
        <v>312</v>
      </c>
      <c r="F269" s="203" t="s">
        <v>438</v>
      </c>
      <c r="G269" s="204" t="s">
        <v>114</v>
      </c>
      <c r="H269" s="205">
        <v>1</v>
      </c>
      <c r="I269" s="206"/>
      <c r="J269" s="207">
        <f t="shared" si="20"/>
        <v>0</v>
      </c>
      <c r="K269" s="208"/>
      <c r="L269" s="209"/>
      <c r="M269" s="210" t="s">
        <v>1</v>
      </c>
      <c r="N269" s="211" t="s">
        <v>43</v>
      </c>
      <c r="O269" s="68"/>
      <c r="P269" s="181">
        <f t="shared" si="21"/>
        <v>0</v>
      </c>
      <c r="Q269" s="181">
        <v>0</v>
      </c>
      <c r="R269" s="181">
        <f t="shared" si="22"/>
        <v>0</v>
      </c>
      <c r="S269" s="181">
        <v>0</v>
      </c>
      <c r="T269" s="182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83" t="s">
        <v>149</v>
      </c>
      <c r="AT269" s="183" t="s">
        <v>200</v>
      </c>
      <c r="AU269" s="183" t="s">
        <v>83</v>
      </c>
      <c r="AY269" s="14" t="s">
        <v>111</v>
      </c>
      <c r="BE269" s="184">
        <f t="shared" si="24"/>
        <v>0</v>
      </c>
      <c r="BF269" s="184">
        <f t="shared" si="25"/>
        <v>0</v>
      </c>
      <c r="BG269" s="184">
        <f t="shared" si="26"/>
        <v>0</v>
      </c>
      <c r="BH269" s="184">
        <f t="shared" si="27"/>
        <v>0</v>
      </c>
      <c r="BI269" s="184">
        <f t="shared" si="28"/>
        <v>0</v>
      </c>
      <c r="BJ269" s="14" t="s">
        <v>83</v>
      </c>
      <c r="BK269" s="184">
        <f t="shared" si="29"/>
        <v>0</v>
      </c>
      <c r="BL269" s="14" t="s">
        <v>115</v>
      </c>
      <c r="BM269" s="183" t="s">
        <v>439</v>
      </c>
    </row>
    <row r="270" spans="1:65" s="2" customFormat="1" ht="16.5" customHeight="1">
      <c r="A270" s="31"/>
      <c r="B270" s="32"/>
      <c r="C270" s="201" t="s">
        <v>440</v>
      </c>
      <c r="D270" s="201" t="s">
        <v>200</v>
      </c>
      <c r="E270" s="202" t="s">
        <v>315</v>
      </c>
      <c r="F270" s="203" t="s">
        <v>441</v>
      </c>
      <c r="G270" s="204" t="s">
        <v>114</v>
      </c>
      <c r="H270" s="205">
        <v>1</v>
      </c>
      <c r="I270" s="206"/>
      <c r="J270" s="207">
        <f t="shared" si="20"/>
        <v>0</v>
      </c>
      <c r="K270" s="208"/>
      <c r="L270" s="209"/>
      <c r="M270" s="210" t="s">
        <v>1</v>
      </c>
      <c r="N270" s="211" t="s">
        <v>43</v>
      </c>
      <c r="O270" s="68"/>
      <c r="P270" s="181">
        <f t="shared" si="21"/>
        <v>0</v>
      </c>
      <c r="Q270" s="181">
        <v>0</v>
      </c>
      <c r="R270" s="181">
        <f t="shared" si="22"/>
        <v>0</v>
      </c>
      <c r="S270" s="181">
        <v>0</v>
      </c>
      <c r="T270" s="182">
        <f t="shared" si="2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83" t="s">
        <v>149</v>
      </c>
      <c r="AT270" s="183" t="s">
        <v>200</v>
      </c>
      <c r="AU270" s="183" t="s">
        <v>83</v>
      </c>
      <c r="AY270" s="14" t="s">
        <v>111</v>
      </c>
      <c r="BE270" s="184">
        <f t="shared" si="24"/>
        <v>0</v>
      </c>
      <c r="BF270" s="184">
        <f t="shared" si="25"/>
        <v>0</v>
      </c>
      <c r="BG270" s="184">
        <f t="shared" si="26"/>
        <v>0</v>
      </c>
      <c r="BH270" s="184">
        <f t="shared" si="27"/>
        <v>0</v>
      </c>
      <c r="BI270" s="184">
        <f t="shared" si="28"/>
        <v>0</v>
      </c>
      <c r="BJ270" s="14" t="s">
        <v>83</v>
      </c>
      <c r="BK270" s="184">
        <f t="shared" si="29"/>
        <v>0</v>
      </c>
      <c r="BL270" s="14" t="s">
        <v>115</v>
      </c>
      <c r="BM270" s="183" t="s">
        <v>442</v>
      </c>
    </row>
    <row r="271" spans="1:65" s="2" customFormat="1" ht="16.5" customHeight="1">
      <c r="A271" s="31"/>
      <c r="B271" s="32"/>
      <c r="C271" s="201" t="s">
        <v>443</v>
      </c>
      <c r="D271" s="201" t="s">
        <v>200</v>
      </c>
      <c r="E271" s="202" t="s">
        <v>318</v>
      </c>
      <c r="F271" s="203" t="s">
        <v>444</v>
      </c>
      <c r="G271" s="204" t="s">
        <v>211</v>
      </c>
      <c r="H271" s="205">
        <v>5</v>
      </c>
      <c r="I271" s="206"/>
      <c r="J271" s="207">
        <f t="shared" si="20"/>
        <v>0</v>
      </c>
      <c r="K271" s="208"/>
      <c r="L271" s="209"/>
      <c r="M271" s="210" t="s">
        <v>1</v>
      </c>
      <c r="N271" s="211" t="s">
        <v>43</v>
      </c>
      <c r="O271" s="68"/>
      <c r="P271" s="181">
        <f t="shared" si="21"/>
        <v>0</v>
      </c>
      <c r="Q271" s="181">
        <v>0</v>
      </c>
      <c r="R271" s="181">
        <f t="shared" si="22"/>
        <v>0</v>
      </c>
      <c r="S271" s="181">
        <v>0</v>
      </c>
      <c r="T271" s="182">
        <f t="shared" si="2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83" t="s">
        <v>149</v>
      </c>
      <c r="AT271" s="183" t="s">
        <v>200</v>
      </c>
      <c r="AU271" s="183" t="s">
        <v>83</v>
      </c>
      <c r="AY271" s="14" t="s">
        <v>111</v>
      </c>
      <c r="BE271" s="184">
        <f t="shared" si="24"/>
        <v>0</v>
      </c>
      <c r="BF271" s="184">
        <f t="shared" si="25"/>
        <v>0</v>
      </c>
      <c r="BG271" s="184">
        <f t="shared" si="26"/>
        <v>0</v>
      </c>
      <c r="BH271" s="184">
        <f t="shared" si="27"/>
        <v>0</v>
      </c>
      <c r="BI271" s="184">
        <f t="shared" si="28"/>
        <v>0</v>
      </c>
      <c r="BJ271" s="14" t="s">
        <v>83</v>
      </c>
      <c r="BK271" s="184">
        <f t="shared" si="29"/>
        <v>0</v>
      </c>
      <c r="BL271" s="14" t="s">
        <v>115</v>
      </c>
      <c r="BM271" s="183" t="s">
        <v>445</v>
      </c>
    </row>
    <row r="272" spans="1:65" s="2" customFormat="1" ht="16.5" customHeight="1">
      <c r="A272" s="31"/>
      <c r="B272" s="32"/>
      <c r="C272" s="201" t="s">
        <v>446</v>
      </c>
      <c r="D272" s="201" t="s">
        <v>200</v>
      </c>
      <c r="E272" s="202" t="s">
        <v>322</v>
      </c>
      <c r="F272" s="203" t="s">
        <v>447</v>
      </c>
      <c r="G272" s="204" t="s">
        <v>114</v>
      </c>
      <c r="H272" s="205">
        <v>1</v>
      </c>
      <c r="I272" s="206"/>
      <c r="J272" s="207">
        <f t="shared" si="20"/>
        <v>0</v>
      </c>
      <c r="K272" s="208"/>
      <c r="L272" s="209"/>
      <c r="M272" s="210" t="s">
        <v>1</v>
      </c>
      <c r="N272" s="211" t="s">
        <v>43</v>
      </c>
      <c r="O272" s="68"/>
      <c r="P272" s="181">
        <f t="shared" si="21"/>
        <v>0</v>
      </c>
      <c r="Q272" s="181">
        <v>0</v>
      </c>
      <c r="R272" s="181">
        <f t="shared" si="22"/>
        <v>0</v>
      </c>
      <c r="S272" s="181">
        <v>0</v>
      </c>
      <c r="T272" s="182">
        <f t="shared" si="2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3" t="s">
        <v>149</v>
      </c>
      <c r="AT272" s="183" t="s">
        <v>200</v>
      </c>
      <c r="AU272" s="183" t="s">
        <v>83</v>
      </c>
      <c r="AY272" s="14" t="s">
        <v>111</v>
      </c>
      <c r="BE272" s="184">
        <f t="shared" si="24"/>
        <v>0</v>
      </c>
      <c r="BF272" s="184">
        <f t="shared" si="25"/>
        <v>0</v>
      </c>
      <c r="BG272" s="184">
        <f t="shared" si="26"/>
        <v>0</v>
      </c>
      <c r="BH272" s="184">
        <f t="shared" si="27"/>
        <v>0</v>
      </c>
      <c r="BI272" s="184">
        <f t="shared" si="28"/>
        <v>0</v>
      </c>
      <c r="BJ272" s="14" t="s">
        <v>83</v>
      </c>
      <c r="BK272" s="184">
        <f t="shared" si="29"/>
        <v>0</v>
      </c>
      <c r="BL272" s="14" t="s">
        <v>115</v>
      </c>
      <c r="BM272" s="183" t="s">
        <v>448</v>
      </c>
    </row>
    <row r="273" spans="1:65" s="2" customFormat="1" ht="16.5" customHeight="1">
      <c r="A273" s="31"/>
      <c r="B273" s="32"/>
      <c r="C273" s="201" t="s">
        <v>449</v>
      </c>
      <c r="D273" s="201" t="s">
        <v>200</v>
      </c>
      <c r="E273" s="202" t="s">
        <v>325</v>
      </c>
      <c r="F273" s="203" t="s">
        <v>450</v>
      </c>
      <c r="G273" s="204" t="s">
        <v>114</v>
      </c>
      <c r="H273" s="205">
        <v>1</v>
      </c>
      <c r="I273" s="206"/>
      <c r="J273" s="207">
        <f t="shared" si="20"/>
        <v>0</v>
      </c>
      <c r="K273" s="208"/>
      <c r="L273" s="209"/>
      <c r="M273" s="210" t="s">
        <v>1</v>
      </c>
      <c r="N273" s="211" t="s">
        <v>43</v>
      </c>
      <c r="O273" s="68"/>
      <c r="P273" s="181">
        <f t="shared" si="21"/>
        <v>0</v>
      </c>
      <c r="Q273" s="181">
        <v>0</v>
      </c>
      <c r="R273" s="181">
        <f t="shared" si="22"/>
        <v>0</v>
      </c>
      <c r="S273" s="181">
        <v>0</v>
      </c>
      <c r="T273" s="182">
        <f t="shared" si="2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83" t="s">
        <v>149</v>
      </c>
      <c r="AT273" s="183" t="s">
        <v>200</v>
      </c>
      <c r="AU273" s="183" t="s">
        <v>83</v>
      </c>
      <c r="AY273" s="14" t="s">
        <v>111</v>
      </c>
      <c r="BE273" s="184">
        <f t="shared" si="24"/>
        <v>0</v>
      </c>
      <c r="BF273" s="184">
        <f t="shared" si="25"/>
        <v>0</v>
      </c>
      <c r="BG273" s="184">
        <f t="shared" si="26"/>
        <v>0</v>
      </c>
      <c r="BH273" s="184">
        <f t="shared" si="27"/>
        <v>0</v>
      </c>
      <c r="BI273" s="184">
        <f t="shared" si="28"/>
        <v>0</v>
      </c>
      <c r="BJ273" s="14" t="s">
        <v>83</v>
      </c>
      <c r="BK273" s="184">
        <f t="shared" si="29"/>
        <v>0</v>
      </c>
      <c r="BL273" s="14" t="s">
        <v>115</v>
      </c>
      <c r="BM273" s="183" t="s">
        <v>451</v>
      </c>
    </row>
    <row r="274" spans="1:65" s="2" customFormat="1" ht="16.5" customHeight="1">
      <c r="A274" s="31"/>
      <c r="B274" s="32"/>
      <c r="C274" s="201" t="s">
        <v>452</v>
      </c>
      <c r="D274" s="201" t="s">
        <v>200</v>
      </c>
      <c r="E274" s="202" t="s">
        <v>330</v>
      </c>
      <c r="F274" s="203" t="s">
        <v>453</v>
      </c>
      <c r="G274" s="204" t="s">
        <v>114</v>
      </c>
      <c r="H274" s="205">
        <v>50</v>
      </c>
      <c r="I274" s="206"/>
      <c r="J274" s="207">
        <f t="shared" si="20"/>
        <v>0</v>
      </c>
      <c r="K274" s="208"/>
      <c r="L274" s="209"/>
      <c r="M274" s="210" t="s">
        <v>1</v>
      </c>
      <c r="N274" s="211" t="s">
        <v>43</v>
      </c>
      <c r="O274" s="68"/>
      <c r="P274" s="181">
        <f t="shared" si="21"/>
        <v>0</v>
      </c>
      <c r="Q274" s="181">
        <v>0</v>
      </c>
      <c r="R274" s="181">
        <f t="shared" si="22"/>
        <v>0</v>
      </c>
      <c r="S274" s="181">
        <v>0</v>
      </c>
      <c r="T274" s="182">
        <f t="shared" si="2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83" t="s">
        <v>149</v>
      </c>
      <c r="AT274" s="183" t="s">
        <v>200</v>
      </c>
      <c r="AU274" s="183" t="s">
        <v>83</v>
      </c>
      <c r="AY274" s="14" t="s">
        <v>111</v>
      </c>
      <c r="BE274" s="184">
        <f t="shared" si="24"/>
        <v>0</v>
      </c>
      <c r="BF274" s="184">
        <f t="shared" si="25"/>
        <v>0</v>
      </c>
      <c r="BG274" s="184">
        <f t="shared" si="26"/>
        <v>0</v>
      </c>
      <c r="BH274" s="184">
        <f t="shared" si="27"/>
        <v>0</v>
      </c>
      <c r="BI274" s="184">
        <f t="shared" si="28"/>
        <v>0</v>
      </c>
      <c r="BJ274" s="14" t="s">
        <v>83</v>
      </c>
      <c r="BK274" s="184">
        <f t="shared" si="29"/>
        <v>0</v>
      </c>
      <c r="BL274" s="14" t="s">
        <v>115</v>
      </c>
      <c r="BM274" s="183" t="s">
        <v>454</v>
      </c>
    </row>
    <row r="275" spans="1:65" s="2" customFormat="1" ht="16.5" customHeight="1">
      <c r="A275" s="31"/>
      <c r="B275" s="32"/>
      <c r="C275" s="201" t="s">
        <v>455</v>
      </c>
      <c r="D275" s="201" t="s">
        <v>200</v>
      </c>
      <c r="E275" s="202" t="s">
        <v>335</v>
      </c>
      <c r="F275" s="203" t="s">
        <v>456</v>
      </c>
      <c r="G275" s="204" t="s">
        <v>114</v>
      </c>
      <c r="H275" s="205">
        <v>10</v>
      </c>
      <c r="I275" s="206"/>
      <c r="J275" s="207">
        <f t="shared" si="20"/>
        <v>0</v>
      </c>
      <c r="K275" s="208"/>
      <c r="L275" s="209"/>
      <c r="M275" s="210" t="s">
        <v>1</v>
      </c>
      <c r="N275" s="211" t="s">
        <v>43</v>
      </c>
      <c r="O275" s="68"/>
      <c r="P275" s="181">
        <f t="shared" si="21"/>
        <v>0</v>
      </c>
      <c r="Q275" s="181">
        <v>0</v>
      </c>
      <c r="R275" s="181">
        <f t="shared" si="22"/>
        <v>0</v>
      </c>
      <c r="S275" s="181">
        <v>0</v>
      </c>
      <c r="T275" s="182">
        <f t="shared" si="2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83" t="s">
        <v>149</v>
      </c>
      <c r="AT275" s="183" t="s">
        <v>200</v>
      </c>
      <c r="AU275" s="183" t="s">
        <v>83</v>
      </c>
      <c r="AY275" s="14" t="s">
        <v>111</v>
      </c>
      <c r="BE275" s="184">
        <f t="shared" si="24"/>
        <v>0</v>
      </c>
      <c r="BF275" s="184">
        <f t="shared" si="25"/>
        <v>0</v>
      </c>
      <c r="BG275" s="184">
        <f t="shared" si="26"/>
        <v>0</v>
      </c>
      <c r="BH275" s="184">
        <f t="shared" si="27"/>
        <v>0</v>
      </c>
      <c r="BI275" s="184">
        <f t="shared" si="28"/>
        <v>0</v>
      </c>
      <c r="BJ275" s="14" t="s">
        <v>83</v>
      </c>
      <c r="BK275" s="184">
        <f t="shared" si="29"/>
        <v>0</v>
      </c>
      <c r="BL275" s="14" t="s">
        <v>115</v>
      </c>
      <c r="BM275" s="183" t="s">
        <v>457</v>
      </c>
    </row>
    <row r="276" spans="1:65" s="2" customFormat="1" ht="16.5" customHeight="1">
      <c r="A276" s="31"/>
      <c r="B276" s="32"/>
      <c r="C276" s="201" t="s">
        <v>458</v>
      </c>
      <c r="D276" s="201" t="s">
        <v>200</v>
      </c>
      <c r="E276" s="202" t="s">
        <v>341</v>
      </c>
      <c r="F276" s="203" t="s">
        <v>459</v>
      </c>
      <c r="G276" s="204" t="s">
        <v>114</v>
      </c>
      <c r="H276" s="205">
        <v>4</v>
      </c>
      <c r="I276" s="206"/>
      <c r="J276" s="207">
        <f t="shared" si="20"/>
        <v>0</v>
      </c>
      <c r="K276" s="208"/>
      <c r="L276" s="209"/>
      <c r="M276" s="210" t="s">
        <v>1</v>
      </c>
      <c r="N276" s="211" t="s">
        <v>43</v>
      </c>
      <c r="O276" s="68"/>
      <c r="P276" s="181">
        <f t="shared" si="21"/>
        <v>0</v>
      </c>
      <c r="Q276" s="181">
        <v>0</v>
      </c>
      <c r="R276" s="181">
        <f t="shared" si="22"/>
        <v>0</v>
      </c>
      <c r="S276" s="181">
        <v>0</v>
      </c>
      <c r="T276" s="182">
        <f t="shared" si="2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83" t="s">
        <v>149</v>
      </c>
      <c r="AT276" s="183" t="s">
        <v>200</v>
      </c>
      <c r="AU276" s="183" t="s">
        <v>83</v>
      </c>
      <c r="AY276" s="14" t="s">
        <v>111</v>
      </c>
      <c r="BE276" s="184">
        <f t="shared" si="24"/>
        <v>0</v>
      </c>
      <c r="BF276" s="184">
        <f t="shared" si="25"/>
        <v>0</v>
      </c>
      <c r="BG276" s="184">
        <f t="shared" si="26"/>
        <v>0</v>
      </c>
      <c r="BH276" s="184">
        <f t="shared" si="27"/>
        <v>0</v>
      </c>
      <c r="BI276" s="184">
        <f t="shared" si="28"/>
        <v>0</v>
      </c>
      <c r="BJ276" s="14" t="s">
        <v>83</v>
      </c>
      <c r="BK276" s="184">
        <f t="shared" si="29"/>
        <v>0</v>
      </c>
      <c r="BL276" s="14" t="s">
        <v>115</v>
      </c>
      <c r="BM276" s="183" t="s">
        <v>460</v>
      </c>
    </row>
    <row r="277" spans="1:65" s="2" customFormat="1" ht="21.75" customHeight="1">
      <c r="A277" s="31"/>
      <c r="B277" s="32"/>
      <c r="C277" s="201" t="s">
        <v>461</v>
      </c>
      <c r="D277" s="201" t="s">
        <v>200</v>
      </c>
      <c r="E277" s="202" t="s">
        <v>344</v>
      </c>
      <c r="F277" s="203" t="s">
        <v>462</v>
      </c>
      <c r="G277" s="204" t="s">
        <v>114</v>
      </c>
      <c r="H277" s="205">
        <v>4</v>
      </c>
      <c r="I277" s="206"/>
      <c r="J277" s="207">
        <f t="shared" si="20"/>
        <v>0</v>
      </c>
      <c r="K277" s="208"/>
      <c r="L277" s="209"/>
      <c r="M277" s="210" t="s">
        <v>1</v>
      </c>
      <c r="N277" s="211" t="s">
        <v>43</v>
      </c>
      <c r="O277" s="68"/>
      <c r="P277" s="181">
        <f t="shared" si="21"/>
        <v>0</v>
      </c>
      <c r="Q277" s="181">
        <v>0</v>
      </c>
      <c r="R277" s="181">
        <f t="shared" si="22"/>
        <v>0</v>
      </c>
      <c r="S277" s="181">
        <v>0</v>
      </c>
      <c r="T277" s="182">
        <f t="shared" si="2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83" t="s">
        <v>149</v>
      </c>
      <c r="AT277" s="183" t="s">
        <v>200</v>
      </c>
      <c r="AU277" s="183" t="s">
        <v>83</v>
      </c>
      <c r="AY277" s="14" t="s">
        <v>111</v>
      </c>
      <c r="BE277" s="184">
        <f t="shared" si="24"/>
        <v>0</v>
      </c>
      <c r="BF277" s="184">
        <f t="shared" si="25"/>
        <v>0</v>
      </c>
      <c r="BG277" s="184">
        <f t="shared" si="26"/>
        <v>0</v>
      </c>
      <c r="BH277" s="184">
        <f t="shared" si="27"/>
        <v>0</v>
      </c>
      <c r="BI277" s="184">
        <f t="shared" si="28"/>
        <v>0</v>
      </c>
      <c r="BJ277" s="14" t="s">
        <v>83</v>
      </c>
      <c r="BK277" s="184">
        <f t="shared" si="29"/>
        <v>0</v>
      </c>
      <c r="BL277" s="14" t="s">
        <v>115</v>
      </c>
      <c r="BM277" s="183" t="s">
        <v>463</v>
      </c>
    </row>
    <row r="278" spans="1:65" s="2" customFormat="1" ht="16.5" customHeight="1">
      <c r="A278" s="31"/>
      <c r="B278" s="32"/>
      <c r="C278" s="201" t="s">
        <v>464</v>
      </c>
      <c r="D278" s="201" t="s">
        <v>200</v>
      </c>
      <c r="E278" s="202" t="s">
        <v>347</v>
      </c>
      <c r="F278" s="203" t="s">
        <v>465</v>
      </c>
      <c r="G278" s="204" t="s">
        <v>114</v>
      </c>
      <c r="H278" s="205">
        <v>4</v>
      </c>
      <c r="I278" s="206"/>
      <c r="J278" s="207">
        <f t="shared" si="20"/>
        <v>0</v>
      </c>
      <c r="K278" s="208"/>
      <c r="L278" s="209"/>
      <c r="M278" s="210" t="s">
        <v>1</v>
      </c>
      <c r="N278" s="211" t="s">
        <v>43</v>
      </c>
      <c r="O278" s="68"/>
      <c r="P278" s="181">
        <f t="shared" si="21"/>
        <v>0</v>
      </c>
      <c r="Q278" s="181">
        <v>0</v>
      </c>
      <c r="R278" s="181">
        <f t="shared" si="22"/>
        <v>0</v>
      </c>
      <c r="S278" s="181">
        <v>0</v>
      </c>
      <c r="T278" s="182">
        <f t="shared" si="2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83" t="s">
        <v>149</v>
      </c>
      <c r="AT278" s="183" t="s">
        <v>200</v>
      </c>
      <c r="AU278" s="183" t="s">
        <v>83</v>
      </c>
      <c r="AY278" s="14" t="s">
        <v>111</v>
      </c>
      <c r="BE278" s="184">
        <f t="shared" si="24"/>
        <v>0</v>
      </c>
      <c r="BF278" s="184">
        <f t="shared" si="25"/>
        <v>0</v>
      </c>
      <c r="BG278" s="184">
        <f t="shared" si="26"/>
        <v>0</v>
      </c>
      <c r="BH278" s="184">
        <f t="shared" si="27"/>
        <v>0</v>
      </c>
      <c r="BI278" s="184">
        <f t="shared" si="28"/>
        <v>0</v>
      </c>
      <c r="BJ278" s="14" t="s">
        <v>83</v>
      </c>
      <c r="BK278" s="184">
        <f t="shared" si="29"/>
        <v>0</v>
      </c>
      <c r="BL278" s="14" t="s">
        <v>115</v>
      </c>
      <c r="BM278" s="183" t="s">
        <v>466</v>
      </c>
    </row>
    <row r="279" spans="1:65" s="2" customFormat="1" ht="16.5" customHeight="1">
      <c r="A279" s="31"/>
      <c r="B279" s="32"/>
      <c r="C279" s="201" t="s">
        <v>467</v>
      </c>
      <c r="D279" s="201" t="s">
        <v>200</v>
      </c>
      <c r="E279" s="202" t="s">
        <v>144</v>
      </c>
      <c r="F279" s="203" t="s">
        <v>378</v>
      </c>
      <c r="G279" s="204" t="s">
        <v>379</v>
      </c>
      <c r="H279" s="205">
        <v>2</v>
      </c>
      <c r="I279" s="206"/>
      <c r="J279" s="207">
        <f t="shared" si="20"/>
        <v>0</v>
      </c>
      <c r="K279" s="208"/>
      <c r="L279" s="209"/>
      <c r="M279" s="210" t="s">
        <v>1</v>
      </c>
      <c r="N279" s="211" t="s">
        <v>43</v>
      </c>
      <c r="O279" s="68"/>
      <c r="P279" s="181">
        <f t="shared" si="21"/>
        <v>0</v>
      </c>
      <c r="Q279" s="181">
        <v>0</v>
      </c>
      <c r="R279" s="181">
        <f t="shared" si="22"/>
        <v>0</v>
      </c>
      <c r="S279" s="181">
        <v>0</v>
      </c>
      <c r="T279" s="182">
        <f t="shared" si="2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83" t="s">
        <v>149</v>
      </c>
      <c r="AT279" s="183" t="s">
        <v>200</v>
      </c>
      <c r="AU279" s="183" t="s">
        <v>83</v>
      </c>
      <c r="AY279" s="14" t="s">
        <v>111</v>
      </c>
      <c r="BE279" s="184">
        <f t="shared" si="24"/>
        <v>0</v>
      </c>
      <c r="BF279" s="184">
        <f t="shared" si="25"/>
        <v>0</v>
      </c>
      <c r="BG279" s="184">
        <f t="shared" si="26"/>
        <v>0</v>
      </c>
      <c r="BH279" s="184">
        <f t="shared" si="27"/>
        <v>0</v>
      </c>
      <c r="BI279" s="184">
        <f t="shared" si="28"/>
        <v>0</v>
      </c>
      <c r="BJ279" s="14" t="s">
        <v>83</v>
      </c>
      <c r="BK279" s="184">
        <f t="shared" si="29"/>
        <v>0</v>
      </c>
      <c r="BL279" s="14" t="s">
        <v>115</v>
      </c>
      <c r="BM279" s="183" t="s">
        <v>468</v>
      </c>
    </row>
    <row r="280" spans="1:65" s="2" customFormat="1" ht="16.5" customHeight="1">
      <c r="A280" s="31"/>
      <c r="B280" s="32"/>
      <c r="C280" s="201" t="s">
        <v>469</v>
      </c>
      <c r="D280" s="201" t="s">
        <v>200</v>
      </c>
      <c r="E280" s="202" t="s">
        <v>174</v>
      </c>
      <c r="F280" s="203" t="s">
        <v>382</v>
      </c>
      <c r="G280" s="204" t="s">
        <v>205</v>
      </c>
      <c r="H280" s="205">
        <v>500</v>
      </c>
      <c r="I280" s="206"/>
      <c r="J280" s="207">
        <f t="shared" si="20"/>
        <v>0</v>
      </c>
      <c r="K280" s="208"/>
      <c r="L280" s="209"/>
      <c r="M280" s="210" t="s">
        <v>1</v>
      </c>
      <c r="N280" s="211" t="s">
        <v>43</v>
      </c>
      <c r="O280" s="68"/>
      <c r="P280" s="181">
        <f t="shared" si="21"/>
        <v>0</v>
      </c>
      <c r="Q280" s="181">
        <v>0</v>
      </c>
      <c r="R280" s="181">
        <f t="shared" si="22"/>
        <v>0</v>
      </c>
      <c r="S280" s="181">
        <v>0</v>
      </c>
      <c r="T280" s="182">
        <f t="shared" si="2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83" t="s">
        <v>149</v>
      </c>
      <c r="AT280" s="183" t="s">
        <v>200</v>
      </c>
      <c r="AU280" s="183" t="s">
        <v>83</v>
      </c>
      <c r="AY280" s="14" t="s">
        <v>111</v>
      </c>
      <c r="BE280" s="184">
        <f t="shared" si="24"/>
        <v>0</v>
      </c>
      <c r="BF280" s="184">
        <f t="shared" si="25"/>
        <v>0</v>
      </c>
      <c r="BG280" s="184">
        <f t="shared" si="26"/>
        <v>0</v>
      </c>
      <c r="BH280" s="184">
        <f t="shared" si="27"/>
        <v>0</v>
      </c>
      <c r="BI280" s="184">
        <f t="shared" si="28"/>
        <v>0</v>
      </c>
      <c r="BJ280" s="14" t="s">
        <v>83</v>
      </c>
      <c r="BK280" s="184">
        <f t="shared" si="29"/>
        <v>0</v>
      </c>
      <c r="BL280" s="14" t="s">
        <v>115</v>
      </c>
      <c r="BM280" s="183" t="s">
        <v>470</v>
      </c>
    </row>
    <row r="281" spans="1:65" s="11" customFormat="1" ht="25.9" customHeight="1">
      <c r="B281" s="157"/>
      <c r="C281" s="158"/>
      <c r="D281" s="159" t="s">
        <v>77</v>
      </c>
      <c r="E281" s="160" t="s">
        <v>471</v>
      </c>
      <c r="F281" s="160" t="s">
        <v>472</v>
      </c>
      <c r="G281" s="158"/>
      <c r="H281" s="158"/>
      <c r="I281" s="161"/>
      <c r="J281" s="162">
        <f>BK281</f>
        <v>0</v>
      </c>
      <c r="K281" s="158"/>
      <c r="L281" s="163"/>
      <c r="M281" s="164"/>
      <c r="N281" s="165"/>
      <c r="O281" s="165"/>
      <c r="P281" s="166">
        <f>SUM(P282:P291)</f>
        <v>0</v>
      </c>
      <c r="Q281" s="165"/>
      <c r="R281" s="166">
        <f>SUM(R282:R291)</f>
        <v>0</v>
      </c>
      <c r="S281" s="165"/>
      <c r="T281" s="167">
        <f>SUM(T282:T291)</f>
        <v>0</v>
      </c>
      <c r="AR281" s="168" t="s">
        <v>83</v>
      </c>
      <c r="AT281" s="169" t="s">
        <v>77</v>
      </c>
      <c r="AU281" s="169" t="s">
        <v>78</v>
      </c>
      <c r="AY281" s="168" t="s">
        <v>111</v>
      </c>
      <c r="BK281" s="170">
        <f>SUM(BK282:BK291)</f>
        <v>0</v>
      </c>
    </row>
    <row r="282" spans="1:65" s="2" customFormat="1" ht="24.2" customHeight="1">
      <c r="A282" s="31"/>
      <c r="B282" s="32"/>
      <c r="C282" s="171" t="s">
        <v>473</v>
      </c>
      <c r="D282" s="171" t="s">
        <v>112</v>
      </c>
      <c r="E282" s="172" t="s">
        <v>474</v>
      </c>
      <c r="F282" s="173" t="s">
        <v>475</v>
      </c>
      <c r="G282" s="174" t="s">
        <v>476</v>
      </c>
      <c r="H282" s="175">
        <v>192</v>
      </c>
      <c r="I282" s="176"/>
      <c r="J282" s="177">
        <f>ROUND(I282*H282,2)</f>
        <v>0</v>
      </c>
      <c r="K282" s="178"/>
      <c r="L282" s="36"/>
      <c r="M282" s="179" t="s">
        <v>1</v>
      </c>
      <c r="N282" s="180" t="s">
        <v>43</v>
      </c>
      <c r="O282" s="68"/>
      <c r="P282" s="181">
        <f>O282*H282</f>
        <v>0</v>
      </c>
      <c r="Q282" s="181">
        <v>0</v>
      </c>
      <c r="R282" s="181">
        <f>Q282*H282</f>
        <v>0</v>
      </c>
      <c r="S282" s="181">
        <v>0</v>
      </c>
      <c r="T282" s="182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83" t="s">
        <v>115</v>
      </c>
      <c r="AT282" s="183" t="s">
        <v>112</v>
      </c>
      <c r="AU282" s="183" t="s">
        <v>83</v>
      </c>
      <c r="AY282" s="14" t="s">
        <v>111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4" t="s">
        <v>83</v>
      </c>
      <c r="BK282" s="184">
        <f>ROUND(I282*H282,2)</f>
        <v>0</v>
      </c>
      <c r="BL282" s="14" t="s">
        <v>115</v>
      </c>
      <c r="BM282" s="183" t="s">
        <v>477</v>
      </c>
    </row>
    <row r="283" spans="1:65" s="2" customFormat="1" ht="29.25">
      <c r="A283" s="31"/>
      <c r="B283" s="32"/>
      <c r="C283" s="33"/>
      <c r="D283" s="185" t="s">
        <v>117</v>
      </c>
      <c r="E283" s="33"/>
      <c r="F283" s="186" t="s">
        <v>478</v>
      </c>
      <c r="G283" s="33"/>
      <c r="H283" s="33"/>
      <c r="I283" s="187"/>
      <c r="J283" s="33"/>
      <c r="K283" s="33"/>
      <c r="L283" s="36"/>
      <c r="M283" s="188"/>
      <c r="N283" s="189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117</v>
      </c>
      <c r="AU283" s="14" t="s">
        <v>83</v>
      </c>
    </row>
    <row r="284" spans="1:65" s="12" customFormat="1" ht="11.25">
      <c r="B284" s="190"/>
      <c r="C284" s="191"/>
      <c r="D284" s="185" t="s">
        <v>119</v>
      </c>
      <c r="E284" s="192" t="s">
        <v>1</v>
      </c>
      <c r="F284" s="193" t="s">
        <v>479</v>
      </c>
      <c r="G284" s="191"/>
      <c r="H284" s="194">
        <v>192</v>
      </c>
      <c r="I284" s="195"/>
      <c r="J284" s="191"/>
      <c r="K284" s="191"/>
      <c r="L284" s="196"/>
      <c r="M284" s="197"/>
      <c r="N284" s="198"/>
      <c r="O284" s="198"/>
      <c r="P284" s="198"/>
      <c r="Q284" s="198"/>
      <c r="R284" s="198"/>
      <c r="S284" s="198"/>
      <c r="T284" s="199"/>
      <c r="AT284" s="200" t="s">
        <v>119</v>
      </c>
      <c r="AU284" s="200" t="s">
        <v>83</v>
      </c>
      <c r="AV284" s="12" t="s">
        <v>85</v>
      </c>
      <c r="AW284" s="12" t="s">
        <v>34</v>
      </c>
      <c r="AX284" s="12" t="s">
        <v>83</v>
      </c>
      <c r="AY284" s="200" t="s">
        <v>111</v>
      </c>
    </row>
    <row r="285" spans="1:65" s="2" customFormat="1" ht="37.9" customHeight="1">
      <c r="A285" s="31"/>
      <c r="B285" s="32"/>
      <c r="C285" s="171" t="s">
        <v>480</v>
      </c>
      <c r="D285" s="171" t="s">
        <v>112</v>
      </c>
      <c r="E285" s="172" t="s">
        <v>481</v>
      </c>
      <c r="F285" s="173" t="s">
        <v>482</v>
      </c>
      <c r="G285" s="174" t="s">
        <v>476</v>
      </c>
      <c r="H285" s="175">
        <v>384</v>
      </c>
      <c r="I285" s="176"/>
      <c r="J285" s="177">
        <f>ROUND(I285*H285,2)</f>
        <v>0</v>
      </c>
      <c r="K285" s="178"/>
      <c r="L285" s="36"/>
      <c r="M285" s="179" t="s">
        <v>1</v>
      </c>
      <c r="N285" s="180" t="s">
        <v>43</v>
      </c>
      <c r="O285" s="68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3" t="s">
        <v>115</v>
      </c>
      <c r="AT285" s="183" t="s">
        <v>112</v>
      </c>
      <c r="AU285" s="183" t="s">
        <v>83</v>
      </c>
      <c r="AY285" s="14" t="s">
        <v>111</v>
      </c>
      <c r="BE285" s="184">
        <f>IF(N285="základní",J285,0)</f>
        <v>0</v>
      </c>
      <c r="BF285" s="184">
        <f>IF(N285="snížená",J285,0)</f>
        <v>0</v>
      </c>
      <c r="BG285" s="184">
        <f>IF(N285="zákl. přenesená",J285,0)</f>
        <v>0</v>
      </c>
      <c r="BH285" s="184">
        <f>IF(N285="sníž. přenesená",J285,0)</f>
        <v>0</v>
      </c>
      <c r="BI285" s="184">
        <f>IF(N285="nulová",J285,0)</f>
        <v>0</v>
      </c>
      <c r="BJ285" s="14" t="s">
        <v>83</v>
      </c>
      <c r="BK285" s="184">
        <f>ROUND(I285*H285,2)</f>
        <v>0</v>
      </c>
      <c r="BL285" s="14" t="s">
        <v>115</v>
      </c>
      <c r="BM285" s="183" t="s">
        <v>483</v>
      </c>
    </row>
    <row r="286" spans="1:65" s="2" customFormat="1" ht="29.25">
      <c r="A286" s="31"/>
      <c r="B286" s="32"/>
      <c r="C286" s="33"/>
      <c r="D286" s="185" t="s">
        <v>117</v>
      </c>
      <c r="E286" s="33"/>
      <c r="F286" s="186" t="s">
        <v>478</v>
      </c>
      <c r="G286" s="33"/>
      <c r="H286" s="33"/>
      <c r="I286" s="187"/>
      <c r="J286" s="33"/>
      <c r="K286" s="33"/>
      <c r="L286" s="36"/>
      <c r="M286" s="188"/>
      <c r="N286" s="189"/>
      <c r="O286" s="68"/>
      <c r="P286" s="68"/>
      <c r="Q286" s="68"/>
      <c r="R286" s="68"/>
      <c r="S286" s="68"/>
      <c r="T286" s="69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4" t="s">
        <v>117</v>
      </c>
      <c r="AU286" s="14" t="s">
        <v>83</v>
      </c>
    </row>
    <row r="287" spans="1:65" s="12" customFormat="1" ht="11.25">
      <c r="B287" s="190"/>
      <c r="C287" s="191"/>
      <c r="D287" s="185" t="s">
        <v>119</v>
      </c>
      <c r="E287" s="192" t="s">
        <v>1</v>
      </c>
      <c r="F287" s="193" t="s">
        <v>484</v>
      </c>
      <c r="G287" s="191"/>
      <c r="H287" s="194">
        <v>384</v>
      </c>
      <c r="I287" s="195"/>
      <c r="J287" s="191"/>
      <c r="K287" s="191"/>
      <c r="L287" s="196"/>
      <c r="M287" s="197"/>
      <c r="N287" s="198"/>
      <c r="O287" s="198"/>
      <c r="P287" s="198"/>
      <c r="Q287" s="198"/>
      <c r="R287" s="198"/>
      <c r="S287" s="198"/>
      <c r="T287" s="199"/>
      <c r="AT287" s="200" t="s">
        <v>119</v>
      </c>
      <c r="AU287" s="200" t="s">
        <v>83</v>
      </c>
      <c r="AV287" s="12" t="s">
        <v>85</v>
      </c>
      <c r="AW287" s="12" t="s">
        <v>34</v>
      </c>
      <c r="AX287" s="12" t="s">
        <v>83</v>
      </c>
      <c r="AY287" s="200" t="s">
        <v>111</v>
      </c>
    </row>
    <row r="288" spans="1:65" s="2" customFormat="1" ht="16.5" customHeight="1">
      <c r="A288" s="31"/>
      <c r="B288" s="32"/>
      <c r="C288" s="171" t="s">
        <v>485</v>
      </c>
      <c r="D288" s="171" t="s">
        <v>112</v>
      </c>
      <c r="E288" s="172" t="s">
        <v>486</v>
      </c>
      <c r="F288" s="173" t="s">
        <v>487</v>
      </c>
      <c r="G288" s="174" t="s">
        <v>488</v>
      </c>
      <c r="H288" s="175">
        <v>144</v>
      </c>
      <c r="I288" s="176"/>
      <c r="J288" s="177">
        <f>ROUND(I288*H288,2)</f>
        <v>0</v>
      </c>
      <c r="K288" s="178"/>
      <c r="L288" s="36"/>
      <c r="M288" s="179" t="s">
        <v>1</v>
      </c>
      <c r="N288" s="180" t="s">
        <v>43</v>
      </c>
      <c r="O288" s="68"/>
      <c r="P288" s="181">
        <f>O288*H288</f>
        <v>0</v>
      </c>
      <c r="Q288" s="181">
        <v>0</v>
      </c>
      <c r="R288" s="181">
        <f>Q288*H288</f>
        <v>0</v>
      </c>
      <c r="S288" s="181">
        <v>0</v>
      </c>
      <c r="T288" s="182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83" t="s">
        <v>115</v>
      </c>
      <c r="AT288" s="183" t="s">
        <v>112</v>
      </c>
      <c r="AU288" s="183" t="s">
        <v>83</v>
      </c>
      <c r="AY288" s="14" t="s">
        <v>111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4" t="s">
        <v>83</v>
      </c>
      <c r="BK288" s="184">
        <f>ROUND(I288*H288,2)</f>
        <v>0</v>
      </c>
      <c r="BL288" s="14" t="s">
        <v>115</v>
      </c>
      <c r="BM288" s="183" t="s">
        <v>489</v>
      </c>
    </row>
    <row r="289" spans="1:65" s="2" customFormat="1" ht="29.25">
      <c r="A289" s="31"/>
      <c r="B289" s="32"/>
      <c r="C289" s="33"/>
      <c r="D289" s="185" t="s">
        <v>117</v>
      </c>
      <c r="E289" s="33"/>
      <c r="F289" s="186" t="s">
        <v>478</v>
      </c>
      <c r="G289" s="33"/>
      <c r="H289" s="33"/>
      <c r="I289" s="187"/>
      <c r="J289" s="33"/>
      <c r="K289" s="33"/>
      <c r="L289" s="36"/>
      <c r="M289" s="188"/>
      <c r="N289" s="189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117</v>
      </c>
      <c r="AU289" s="14" t="s">
        <v>83</v>
      </c>
    </row>
    <row r="290" spans="1:65" s="12" customFormat="1" ht="11.25">
      <c r="B290" s="190"/>
      <c r="C290" s="191"/>
      <c r="D290" s="185" t="s">
        <v>119</v>
      </c>
      <c r="E290" s="192" t="s">
        <v>1</v>
      </c>
      <c r="F290" s="193" t="s">
        <v>490</v>
      </c>
      <c r="G290" s="191"/>
      <c r="H290" s="194">
        <v>144</v>
      </c>
      <c r="I290" s="195"/>
      <c r="J290" s="191"/>
      <c r="K290" s="191"/>
      <c r="L290" s="196"/>
      <c r="M290" s="197"/>
      <c r="N290" s="198"/>
      <c r="O290" s="198"/>
      <c r="P290" s="198"/>
      <c r="Q290" s="198"/>
      <c r="R290" s="198"/>
      <c r="S290" s="198"/>
      <c r="T290" s="199"/>
      <c r="AT290" s="200" t="s">
        <v>119</v>
      </c>
      <c r="AU290" s="200" t="s">
        <v>83</v>
      </c>
      <c r="AV290" s="12" t="s">
        <v>85</v>
      </c>
      <c r="AW290" s="12" t="s">
        <v>34</v>
      </c>
      <c r="AX290" s="12" t="s">
        <v>83</v>
      </c>
      <c r="AY290" s="200" t="s">
        <v>111</v>
      </c>
    </row>
    <row r="291" spans="1:65" s="2" customFormat="1" ht="21.75" customHeight="1">
      <c r="A291" s="31"/>
      <c r="B291" s="32"/>
      <c r="C291" s="171" t="s">
        <v>491</v>
      </c>
      <c r="D291" s="171" t="s">
        <v>112</v>
      </c>
      <c r="E291" s="172" t="s">
        <v>492</v>
      </c>
      <c r="F291" s="173" t="s">
        <v>493</v>
      </c>
      <c r="G291" s="174" t="s">
        <v>488</v>
      </c>
      <c r="H291" s="175">
        <v>8</v>
      </c>
      <c r="I291" s="176"/>
      <c r="J291" s="177">
        <f>ROUND(I291*H291,2)</f>
        <v>0</v>
      </c>
      <c r="K291" s="178"/>
      <c r="L291" s="36"/>
      <c r="M291" s="179" t="s">
        <v>1</v>
      </c>
      <c r="N291" s="180" t="s">
        <v>43</v>
      </c>
      <c r="O291" s="68"/>
      <c r="P291" s="181">
        <f>O291*H291</f>
        <v>0</v>
      </c>
      <c r="Q291" s="181">
        <v>0</v>
      </c>
      <c r="R291" s="181">
        <f>Q291*H291</f>
        <v>0</v>
      </c>
      <c r="S291" s="181">
        <v>0</v>
      </c>
      <c r="T291" s="182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83" t="s">
        <v>115</v>
      </c>
      <c r="AT291" s="183" t="s">
        <v>112</v>
      </c>
      <c r="AU291" s="183" t="s">
        <v>83</v>
      </c>
      <c r="AY291" s="14" t="s">
        <v>111</v>
      </c>
      <c r="BE291" s="184">
        <f>IF(N291="základní",J291,0)</f>
        <v>0</v>
      </c>
      <c r="BF291" s="184">
        <f>IF(N291="snížená",J291,0)</f>
        <v>0</v>
      </c>
      <c r="BG291" s="184">
        <f>IF(N291="zákl. přenesená",J291,0)</f>
        <v>0</v>
      </c>
      <c r="BH291" s="184">
        <f>IF(N291="sníž. přenesená",J291,0)</f>
        <v>0</v>
      </c>
      <c r="BI291" s="184">
        <f>IF(N291="nulová",J291,0)</f>
        <v>0</v>
      </c>
      <c r="BJ291" s="14" t="s">
        <v>83</v>
      </c>
      <c r="BK291" s="184">
        <f>ROUND(I291*H291,2)</f>
        <v>0</v>
      </c>
      <c r="BL291" s="14" t="s">
        <v>115</v>
      </c>
      <c r="BM291" s="183" t="s">
        <v>494</v>
      </c>
    </row>
    <row r="292" spans="1:65" s="11" customFormat="1" ht="25.9" customHeight="1">
      <c r="B292" s="157"/>
      <c r="C292" s="158"/>
      <c r="D292" s="159" t="s">
        <v>77</v>
      </c>
      <c r="E292" s="160" t="s">
        <v>495</v>
      </c>
      <c r="F292" s="160" t="s">
        <v>496</v>
      </c>
      <c r="G292" s="158"/>
      <c r="H292" s="158"/>
      <c r="I292" s="161"/>
      <c r="J292" s="162">
        <f>BK292</f>
        <v>0</v>
      </c>
      <c r="K292" s="158"/>
      <c r="L292" s="163"/>
      <c r="M292" s="164"/>
      <c r="N292" s="165"/>
      <c r="O292" s="165"/>
      <c r="P292" s="166">
        <f>P293</f>
        <v>0</v>
      </c>
      <c r="Q292" s="165"/>
      <c r="R292" s="166">
        <f>R293</f>
        <v>0</v>
      </c>
      <c r="S292" s="165"/>
      <c r="T292" s="167">
        <f>T293</f>
        <v>0</v>
      </c>
      <c r="AR292" s="168" t="s">
        <v>83</v>
      </c>
      <c r="AT292" s="169" t="s">
        <v>77</v>
      </c>
      <c r="AU292" s="169" t="s">
        <v>78</v>
      </c>
      <c r="AY292" s="168" t="s">
        <v>111</v>
      </c>
      <c r="BK292" s="170">
        <f>BK293</f>
        <v>0</v>
      </c>
    </row>
    <row r="293" spans="1:65" s="2" customFormat="1" ht="16.5" customHeight="1">
      <c r="A293" s="31"/>
      <c r="B293" s="32"/>
      <c r="C293" s="171" t="s">
        <v>497</v>
      </c>
      <c r="D293" s="171" t="s">
        <v>112</v>
      </c>
      <c r="E293" s="172" t="s">
        <v>498</v>
      </c>
      <c r="F293" s="173" t="s">
        <v>496</v>
      </c>
      <c r="G293" s="174" t="s">
        <v>499</v>
      </c>
      <c r="H293" s="175">
        <v>2</v>
      </c>
      <c r="I293" s="176"/>
      <c r="J293" s="177">
        <f>ROUND(I293*H293,2)</f>
        <v>0</v>
      </c>
      <c r="K293" s="178"/>
      <c r="L293" s="36"/>
      <c r="M293" s="212" t="s">
        <v>1</v>
      </c>
      <c r="N293" s="213" t="s">
        <v>43</v>
      </c>
      <c r="O293" s="214"/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83" t="s">
        <v>115</v>
      </c>
      <c r="AT293" s="183" t="s">
        <v>112</v>
      </c>
      <c r="AU293" s="183" t="s">
        <v>83</v>
      </c>
      <c r="AY293" s="14" t="s">
        <v>111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4" t="s">
        <v>83</v>
      </c>
      <c r="BK293" s="184">
        <f>ROUND(I293*H293,2)</f>
        <v>0</v>
      </c>
      <c r="BL293" s="14" t="s">
        <v>115</v>
      </c>
      <c r="BM293" s="183" t="s">
        <v>500</v>
      </c>
    </row>
    <row r="294" spans="1:65" s="2" customFormat="1" ht="6.95" customHeight="1">
      <c r="A294" s="31"/>
      <c r="B294" s="51"/>
      <c r="C294" s="52"/>
      <c r="D294" s="52"/>
      <c r="E294" s="52"/>
      <c r="F294" s="52"/>
      <c r="G294" s="52"/>
      <c r="H294" s="52"/>
      <c r="I294" s="52"/>
      <c r="J294" s="52"/>
      <c r="K294" s="52"/>
      <c r="L294" s="36"/>
      <c r="M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</row>
  </sheetData>
  <sheetProtection algorithmName="SHA-512" hashValue="fzA9FZCMWkGAEMAYsE7lRqdU8Sf7AYOZ7YQ8Uhboci32DMnRjlUk78edZ8XlAlcwj9aQ/IXVxo1QlmTknhh4aQ==" saltValue="RqOLFgt0vAeBGWMwxJfUzw==" spinCount="100000" sheet="1" objects="1" scenarios="1" formatColumns="0" formatRows="0" autoFilter="0"/>
  <autoFilter ref="C119:K293"/>
  <mergeCells count="6">
    <mergeCell ref="L2:V2"/>
    <mergeCell ref="E7:H7"/>
    <mergeCell ref="E16:H16"/>
    <mergeCell ref="E25:H25"/>
    <mergeCell ref="E85:H85"/>
    <mergeCell ref="E112:H112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CDP_Praha - Pravidelný se...</vt:lpstr>
      <vt:lpstr>'CDP_Praha - Pravidelný se...'!Názvy_tisku</vt:lpstr>
      <vt:lpstr>'Rekapitulace zakázky'!Názvy_tisku</vt:lpstr>
      <vt:lpstr>'CDP_Praha - Pravidelný se...'!Oblast_tisku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2021-08-09T12:22:42Z</cp:lastPrinted>
  <dcterms:created xsi:type="dcterms:W3CDTF">2021-08-09T12:19:33Z</dcterms:created>
  <dcterms:modified xsi:type="dcterms:W3CDTF">2021-08-09T12:22:59Z</dcterms:modified>
</cp:coreProperties>
</file>